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Z Podgora\Documents\"/>
    </mc:Choice>
  </mc:AlternateContent>
  <bookViews>
    <workbookView xWindow="0" yWindow="30" windowWidth="22980" windowHeight="9795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D38" i="1" l="1"/>
  <c r="C38" i="1"/>
  <c r="D35" i="1"/>
  <c r="C35" i="1"/>
  <c r="F34" i="1"/>
  <c r="F35" i="1"/>
  <c r="F38" i="1"/>
  <c r="C34" i="1" l="1"/>
  <c r="D34" i="1"/>
  <c r="E30" i="1"/>
  <c r="H30" i="1" s="1"/>
  <c r="E7" i="1" l="1"/>
  <c r="D51" i="1" l="1"/>
  <c r="E20" i="1" l="1"/>
  <c r="E9" i="1" l="1"/>
  <c r="C19" i="1" l="1"/>
  <c r="C58" i="1" l="1"/>
  <c r="D58" i="1"/>
  <c r="C51" i="1"/>
  <c r="C47" i="1"/>
  <c r="D47" i="1"/>
  <c r="C44" i="1"/>
  <c r="D44" i="1"/>
  <c r="C24" i="1"/>
  <c r="D24" i="1"/>
  <c r="D19" i="1"/>
  <c r="C63" i="1" l="1"/>
  <c r="D63" i="1"/>
  <c r="E24" i="1"/>
  <c r="E22" i="1"/>
  <c r="H22" i="1" s="1"/>
  <c r="F58" i="1" l="1"/>
  <c r="F51" i="1"/>
  <c r="F47" i="1"/>
  <c r="F44" i="1"/>
  <c r="F24" i="1"/>
  <c r="H24" i="1" s="1"/>
  <c r="E60" i="1" l="1"/>
  <c r="H60" i="1" s="1"/>
  <c r="E59" i="1"/>
  <c r="E53" i="1"/>
  <c r="H53" i="1" s="1"/>
  <c r="E54" i="1"/>
  <c r="H54" i="1" s="1"/>
  <c r="E55" i="1"/>
  <c r="H55" i="1" s="1"/>
  <c r="E56" i="1"/>
  <c r="H56" i="1" s="1"/>
  <c r="E57" i="1"/>
  <c r="H57" i="1" s="1"/>
  <c r="E52" i="1"/>
  <c r="E49" i="1"/>
  <c r="H49" i="1" s="1"/>
  <c r="E50" i="1"/>
  <c r="H50" i="1" s="1"/>
  <c r="E48" i="1"/>
  <c r="E46" i="1"/>
  <c r="H46" i="1" s="1"/>
  <c r="E45" i="1"/>
  <c r="E40" i="1"/>
  <c r="H40" i="1" s="1"/>
  <c r="H41" i="1"/>
  <c r="E42" i="1"/>
  <c r="H42" i="1" s="1"/>
  <c r="E43" i="1"/>
  <c r="H43" i="1" s="1"/>
  <c r="E39" i="1"/>
  <c r="E37" i="1"/>
  <c r="H37" i="1" s="1"/>
  <c r="E36" i="1"/>
  <c r="E35" i="1" s="1"/>
  <c r="E33" i="1"/>
  <c r="H33" i="1" s="1"/>
  <c r="E26" i="1"/>
  <c r="H26" i="1" s="1"/>
  <c r="E27" i="1"/>
  <c r="H27" i="1" s="1"/>
  <c r="E28" i="1"/>
  <c r="H28" i="1" s="1"/>
  <c r="E29" i="1"/>
  <c r="H29" i="1" s="1"/>
  <c r="E31" i="1"/>
  <c r="H31" i="1" s="1"/>
  <c r="E32" i="1"/>
  <c r="H32" i="1" s="1"/>
  <c r="E25" i="1"/>
  <c r="H25" i="1" s="1"/>
  <c r="F19" i="1"/>
  <c r="F63" i="1" s="1"/>
  <c r="E21" i="1"/>
  <c r="E23" i="1"/>
  <c r="H20" i="1"/>
  <c r="F14" i="1"/>
  <c r="E10" i="1"/>
  <c r="E11" i="1"/>
  <c r="E12" i="1"/>
  <c r="E13" i="1"/>
  <c r="H9" i="1"/>
  <c r="D14" i="1"/>
  <c r="C14" i="1"/>
  <c r="H35" i="1" l="1"/>
  <c r="H39" i="1"/>
  <c r="E38" i="1"/>
  <c r="H38" i="1" s="1"/>
  <c r="H21" i="1"/>
  <c r="H36" i="1"/>
  <c r="H45" i="1"/>
  <c r="E44" i="1"/>
  <c r="H44" i="1" s="1"/>
  <c r="H48" i="1"/>
  <c r="E47" i="1"/>
  <c r="H47" i="1" s="1"/>
  <c r="H52" i="1"/>
  <c r="E51" i="1"/>
  <c r="H51" i="1" s="1"/>
  <c r="H59" i="1"/>
  <c r="E58" i="1"/>
  <c r="H58" i="1" s="1"/>
  <c r="H13" i="1"/>
  <c r="E14" i="1"/>
  <c r="H11" i="1"/>
  <c r="H23" i="1"/>
  <c r="E19" i="1"/>
  <c r="H12" i="1"/>
  <c r="H10" i="1"/>
  <c r="E34" i="1" l="1"/>
  <c r="H34" i="1"/>
  <c r="I11" i="1"/>
  <c r="I20" i="1"/>
  <c r="I21" i="1"/>
  <c r="I19" i="1"/>
  <c r="I10" i="1"/>
  <c r="I12" i="1"/>
  <c r="H14" i="1"/>
  <c r="I9" i="1"/>
  <c r="H19" i="1"/>
  <c r="I13" i="1"/>
  <c r="I14" i="1" l="1"/>
  <c r="E61" i="1"/>
  <c r="E63" i="1" s="1"/>
  <c r="I30" i="1" s="1"/>
  <c r="H63" i="1" l="1"/>
  <c r="H61" i="1"/>
  <c r="I41" i="1"/>
  <c r="I37" i="1"/>
  <c r="I40" i="1"/>
  <c r="I54" i="1"/>
  <c r="I25" i="1"/>
  <c r="I22" i="1" l="1"/>
  <c r="I27" i="1"/>
  <c r="I48" i="1"/>
  <c r="I39" i="1"/>
  <c r="I42" i="1"/>
  <c r="I44" i="1"/>
  <c r="I29" i="1"/>
  <c r="I58" i="1"/>
  <c r="I36" i="1"/>
  <c r="I59" i="1"/>
  <c r="I55" i="1"/>
  <c r="I34" i="1"/>
  <c r="I53" i="1"/>
  <c r="I56" i="1"/>
  <c r="I28" i="1"/>
  <c r="I43" i="1"/>
  <c r="I31" i="1"/>
  <c r="I57" i="1"/>
  <c r="I61" i="1"/>
  <c r="I45" i="1"/>
  <c r="I32" i="1"/>
  <c r="I46" i="1"/>
  <c r="I51" i="1"/>
  <c r="I23" i="1"/>
  <c r="I33" i="1"/>
  <c r="I47" i="1"/>
  <c r="I26" i="1"/>
  <c r="I50" i="1"/>
  <c r="I49" i="1"/>
  <c r="I60" i="1"/>
  <c r="I52" i="1"/>
  <c r="I24" i="1"/>
</calcChain>
</file>

<file path=xl/sharedStrings.xml><?xml version="1.0" encoding="utf-8"?>
<sst xmlns="http://schemas.openxmlformats.org/spreadsheetml/2006/main" count="129" uniqueCount="91">
  <si>
    <t>RB</t>
  </si>
  <si>
    <t>PRIHODI PO VRSTAMA</t>
  </si>
  <si>
    <t>Podgora</t>
  </si>
  <si>
    <t>Drašnice</t>
  </si>
  <si>
    <t>UKUPNO</t>
  </si>
  <si>
    <t>Indeks</t>
  </si>
  <si>
    <t>Struktura</t>
  </si>
  <si>
    <t>%</t>
  </si>
  <si>
    <t>1.</t>
  </si>
  <si>
    <t>Prihodi od boravišne pristojbe</t>
  </si>
  <si>
    <t>2.</t>
  </si>
  <si>
    <t>Prihodi od turističke članarine</t>
  </si>
  <si>
    <t>3.</t>
  </si>
  <si>
    <t>Prihodi iz proračuna općine</t>
  </si>
  <si>
    <t>4.</t>
  </si>
  <si>
    <t>Prihodi od drugih aktivnosti</t>
  </si>
  <si>
    <t>5.</t>
  </si>
  <si>
    <t>6.</t>
  </si>
  <si>
    <t>S V E U K U P N O   P R I H O D I :</t>
  </si>
  <si>
    <t>RASHODI PO VRSTAMA</t>
  </si>
  <si>
    <t xml:space="preserve">Drašnice </t>
  </si>
  <si>
    <t>I.</t>
  </si>
  <si>
    <t>Rashodi za radnike</t>
  </si>
  <si>
    <t>Rashodi ureda</t>
  </si>
  <si>
    <t>Rashodi za rad tijela Turističke zajednice</t>
  </si>
  <si>
    <t>ADMINISTRATIVNI RASHODI - Ukupno</t>
  </si>
  <si>
    <t>II.</t>
  </si>
  <si>
    <t>Projekt volim Hrvatsku</t>
  </si>
  <si>
    <t>Kulturne i zabavne manifestacije</t>
  </si>
  <si>
    <t>Sportske manifestacije</t>
  </si>
  <si>
    <t>Ekološke manifestacije</t>
  </si>
  <si>
    <t>7.</t>
  </si>
  <si>
    <t>Potpore manifestacijama, suorganizacija i donacije</t>
  </si>
  <si>
    <t>8.</t>
  </si>
  <si>
    <t>9.</t>
  </si>
  <si>
    <t>III.</t>
  </si>
  <si>
    <t>DIZAJN VRIJEDNOSTI - Ukupno</t>
  </si>
  <si>
    <t>KOMUNIKACIJA VRIJEDNOSTI - Ukupno</t>
  </si>
  <si>
    <t>On line komunikacije</t>
  </si>
  <si>
    <t>1.1.</t>
  </si>
  <si>
    <t>Internet oglašavanje</t>
  </si>
  <si>
    <t>1.2.</t>
  </si>
  <si>
    <t>Internet stranice i upravljanje Internet stranicama</t>
  </si>
  <si>
    <t>Offline komunikacije</t>
  </si>
  <si>
    <t>2.1.</t>
  </si>
  <si>
    <t>Oglašavanje u promotivnim kampanjama javnog i priv. sektora</t>
  </si>
  <si>
    <t>2.2.</t>
  </si>
  <si>
    <t>Opće oglašavanje, u tisku, TV i sl.</t>
  </si>
  <si>
    <t>2.3.</t>
  </si>
  <si>
    <t>Brošure i ostali tiskani materijali</t>
  </si>
  <si>
    <t>2.4.</t>
  </si>
  <si>
    <t>Suveniri i promo materijali</t>
  </si>
  <si>
    <t>2.5.</t>
  </si>
  <si>
    <t>IV.</t>
  </si>
  <si>
    <t>DISTRIBUCIJA I PRODAJA VRIJEDNOSTI - Ukupno</t>
  </si>
  <si>
    <t>Sajmovi u suradnji sa TZ-SD županije</t>
  </si>
  <si>
    <t>Posebne prezentacije</t>
  </si>
  <si>
    <t>V.</t>
  </si>
  <si>
    <t>INTERNI MARKETING - Ukupno</t>
  </si>
  <si>
    <t>Edukacija ( zaposleni, subjekti javnog i privatnog sektora )</t>
  </si>
  <si>
    <t>Koordinacija subjekata uključenih u turistički promet</t>
  </si>
  <si>
    <t>Nagrade i priznanja ( projekt Volim Hrvatsku i ostalo )</t>
  </si>
  <si>
    <t>VI.</t>
  </si>
  <si>
    <t>MARKETINŠKA INFRASTRUKTURA - Ukupno</t>
  </si>
  <si>
    <t>Proizvodnja multimedijalnih materijala</t>
  </si>
  <si>
    <t>Istraživanje tržišta</t>
  </si>
  <si>
    <t>Formiranje baze podataka</t>
  </si>
  <si>
    <t>Suradnja s međunarodnim institucijama</t>
  </si>
  <si>
    <t>Banka fotografija i priprema u izdavaštvu</t>
  </si>
  <si>
    <t>VIII.</t>
  </si>
  <si>
    <t>OSTALO- Ukupno</t>
  </si>
  <si>
    <t>Strateški marketing planovi</t>
  </si>
  <si>
    <t>TRANSFER BORAVIŠNE PRISTOJBE OPĆINI - 30%</t>
  </si>
  <si>
    <t>S V E U K U P N O   R A S H O D I</t>
  </si>
  <si>
    <t>PRIJENOS VIŠKA U IDUĆU GODINU-POKRIVANJE MANJKA</t>
  </si>
  <si>
    <t>TIC - Info punktevi</t>
  </si>
  <si>
    <t>Jedinst.turist.info.sustav (prijava-odjava, statistika i održavanje programa)</t>
  </si>
  <si>
    <t>Sudjelovanje u uređenju općine, osim izgradnje komunalne infrastrukture</t>
  </si>
  <si>
    <t>Ostali nespomenuti prihodi, kamate i donacije za razne programe</t>
  </si>
  <si>
    <t>VII.</t>
  </si>
  <si>
    <t>Potpora razvoju DMK-a i PPS klub</t>
  </si>
  <si>
    <t>Novi proizvodi,  uređenje pješačkih i biciklističkih staza</t>
  </si>
  <si>
    <t>PRIJENOS SALDA IZ PRETHODNE GODINE</t>
  </si>
  <si>
    <t>Ostalo</t>
  </si>
  <si>
    <t xml:space="preserve"> GODIŠNJE FINANCIJSKO IZVJEŠĆE TURISTIČKE ZAJEDNICE OPĆINE PODGORA ZA 2016. GODINU</t>
  </si>
  <si>
    <t xml:space="preserve"> 2016.</t>
  </si>
  <si>
    <t>2016.</t>
  </si>
  <si>
    <t>Plan 2016.</t>
  </si>
  <si>
    <t>2016./plan</t>
  </si>
  <si>
    <t xml:space="preserve"> Postavljanje,  održavanje i skidanje Aqua-lifta</t>
  </si>
  <si>
    <t>Smeđa signalizacija, info table i svlačionice na plaži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</si>
</sst>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n&quot;_-;\-* #,##0.00\ &quot;kn&quot;_-;_-* &quot;-&quot;??\ &quot;kn&quot;_-;_-@_-"/>
    <numFmt numFmtId="43" formatCode="_-* #,##0.00\ _k_n_-;\-* #,##0.00\ _k_n_-;_-* &quot;-&quot;??\ _k_n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u/>
      <sz val="1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4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6" fillId="0" borderId="1" xfId="0" applyFont="1" applyBorder="1"/>
    <xf numFmtId="0" fontId="5" fillId="0" borderId="0" xfId="0" applyFont="1"/>
    <xf numFmtId="0" fontId="2" fillId="0" borderId="1" xfId="0" applyFont="1" applyBorder="1"/>
    <xf numFmtId="0" fontId="9" fillId="0" borderId="1" xfId="0" applyFont="1" applyBorder="1" applyAlignment="1">
      <alignment horizontal="center"/>
    </xf>
    <xf numFmtId="43" fontId="2" fillId="0" borderId="1" xfId="1" applyFont="1" applyBorder="1"/>
    <xf numFmtId="2" fontId="2" fillId="0" borderId="1" xfId="0" applyNumberFormat="1" applyFont="1" applyBorder="1"/>
    <xf numFmtId="0" fontId="9" fillId="0" borderId="1" xfId="0" applyFont="1" applyBorder="1"/>
    <xf numFmtId="43" fontId="9" fillId="0" borderId="1" xfId="1" applyFont="1" applyBorder="1"/>
    <xf numFmtId="2" fontId="9" fillId="0" borderId="1" xfId="0" applyNumberFormat="1" applyFont="1" applyBorder="1"/>
    <xf numFmtId="0" fontId="7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3" fillId="0" borderId="0" xfId="0" applyFont="1"/>
    <xf numFmtId="0" fontId="10" fillId="2" borderId="1" xfId="0" applyFont="1" applyFill="1" applyBorder="1" applyAlignment="1">
      <alignment horizontal="center"/>
    </xf>
    <xf numFmtId="0" fontId="12" fillId="0" borderId="1" xfId="0" applyFont="1" applyBorder="1"/>
    <xf numFmtId="0" fontId="7" fillId="0" borderId="1" xfId="0" applyFont="1" applyBorder="1"/>
    <xf numFmtId="0" fontId="11" fillId="0" borderId="1" xfId="0" applyFont="1" applyBorder="1"/>
    <xf numFmtId="0" fontId="10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2" fillId="0" borderId="1" xfId="0" applyFont="1" applyBorder="1" applyAlignment="1">
      <alignment horizontal="center"/>
    </xf>
    <xf numFmtId="43" fontId="9" fillId="0" borderId="1" xfId="1" applyFont="1" applyBorder="1" applyAlignment="1">
      <alignment horizontal="center"/>
    </xf>
    <xf numFmtId="44" fontId="9" fillId="0" borderId="1" xfId="0" applyNumberFormat="1" applyFont="1" applyBorder="1" applyAlignment="1">
      <alignment horizont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A44" workbookViewId="0">
      <selection activeCell="C63" sqref="C63"/>
    </sheetView>
  </sheetViews>
  <sheetFormatPr defaultRowHeight="15" x14ac:dyDescent="0.25"/>
  <cols>
    <col min="1" max="1" width="5.5703125" customWidth="1"/>
    <col min="2" max="2" width="50.28515625" customWidth="1"/>
    <col min="3" max="3" width="15.140625" customWidth="1"/>
    <col min="4" max="4" width="14" customWidth="1"/>
    <col min="5" max="5" width="14.7109375" customWidth="1"/>
    <col min="6" max="6" width="13.5703125" customWidth="1"/>
    <col min="7" max="7" width="0.42578125" customWidth="1"/>
    <col min="8" max="8" width="8.7109375" customWidth="1"/>
    <col min="9" max="9" width="7.7109375" customWidth="1"/>
  </cols>
  <sheetData>
    <row r="1" spans="1:9" s="29" customFormat="1" ht="18.75" x14ac:dyDescent="0.3">
      <c r="A1" s="30" t="s">
        <v>84</v>
      </c>
    </row>
    <row r="2" spans="1:9" s="5" customFormat="1" ht="18.75" x14ac:dyDescent="0.3">
      <c r="A2" s="4"/>
    </row>
    <row r="3" spans="1:9" s="5" customFormat="1" ht="18.75" x14ac:dyDescent="0.3">
      <c r="A3" s="4"/>
    </row>
    <row r="4" spans="1:9" ht="15.75" x14ac:dyDescent="0.25">
      <c r="A4" s="22"/>
      <c r="B4" s="22"/>
      <c r="C4" s="27" t="s">
        <v>2</v>
      </c>
      <c r="D4" s="27" t="s">
        <v>3</v>
      </c>
      <c r="E4" s="27" t="s">
        <v>4</v>
      </c>
      <c r="F4" s="27" t="s">
        <v>4</v>
      </c>
      <c r="G4" s="27"/>
      <c r="H4" s="27" t="s">
        <v>5</v>
      </c>
      <c r="I4" s="28" t="s">
        <v>6</v>
      </c>
    </row>
    <row r="5" spans="1:9" ht="15.75" x14ac:dyDescent="0.25">
      <c r="A5" s="23" t="s">
        <v>0</v>
      </c>
      <c r="B5" s="16" t="s">
        <v>1</v>
      </c>
      <c r="C5" s="23" t="s">
        <v>85</v>
      </c>
      <c r="D5" s="23" t="s">
        <v>86</v>
      </c>
      <c r="E5" s="23" t="s">
        <v>86</v>
      </c>
      <c r="F5" s="23" t="s">
        <v>87</v>
      </c>
      <c r="G5" s="23"/>
      <c r="H5" s="17" t="s">
        <v>88</v>
      </c>
      <c r="I5" s="23" t="s">
        <v>7</v>
      </c>
    </row>
    <row r="6" spans="1:9" x14ac:dyDescent="0.25">
      <c r="A6" s="2"/>
      <c r="B6" s="10"/>
      <c r="C6" s="3"/>
      <c r="D6" s="3"/>
      <c r="E6" s="3"/>
      <c r="F6" s="3"/>
      <c r="G6" s="3"/>
      <c r="H6" s="3"/>
      <c r="I6" s="3"/>
    </row>
    <row r="7" spans="1:9" x14ac:dyDescent="0.25">
      <c r="A7" s="2"/>
      <c r="B7" s="31" t="s">
        <v>82</v>
      </c>
      <c r="C7" s="32">
        <v>181250.17</v>
      </c>
      <c r="D7" s="32">
        <v>4292</v>
      </c>
      <c r="E7" s="32">
        <f>C7+D7</f>
        <v>185542.17</v>
      </c>
      <c r="F7" s="33">
        <v>185542.17</v>
      </c>
      <c r="G7" s="3"/>
      <c r="H7" s="3"/>
      <c r="I7" s="3"/>
    </row>
    <row r="8" spans="1:9" x14ac:dyDescent="0.25">
      <c r="A8" s="2"/>
      <c r="B8" s="10"/>
      <c r="C8" s="3"/>
      <c r="D8" s="3"/>
      <c r="E8" s="3"/>
      <c r="F8" s="3"/>
      <c r="G8" s="3"/>
      <c r="H8" s="3"/>
      <c r="I8" s="3"/>
    </row>
    <row r="9" spans="1:9" x14ac:dyDescent="0.25">
      <c r="A9" s="1" t="s">
        <v>8</v>
      </c>
      <c r="B9" s="26" t="s">
        <v>9</v>
      </c>
      <c r="C9" s="11">
        <v>1570657.84</v>
      </c>
      <c r="D9" s="11">
        <v>190155.6</v>
      </c>
      <c r="E9" s="11">
        <f t="shared" ref="E9:E13" si="0">C9+D9</f>
        <v>1760813.4400000002</v>
      </c>
      <c r="F9" s="11">
        <v>1805000</v>
      </c>
      <c r="G9" s="9"/>
      <c r="H9" s="12">
        <f>(E9/F9)*100</f>
        <v>97.551991135734085</v>
      </c>
      <c r="I9" s="12">
        <f>(E9/E14)*100</f>
        <v>93.049098339030252</v>
      </c>
    </row>
    <row r="10" spans="1:9" x14ac:dyDescent="0.25">
      <c r="A10" s="1" t="s">
        <v>10</v>
      </c>
      <c r="B10" s="26" t="s">
        <v>11</v>
      </c>
      <c r="C10" s="11">
        <v>96498.28</v>
      </c>
      <c r="D10" s="11">
        <v>9420.4599999999991</v>
      </c>
      <c r="E10" s="11">
        <f t="shared" si="0"/>
        <v>105918.73999999999</v>
      </c>
      <c r="F10" s="11">
        <v>143000</v>
      </c>
      <c r="G10" s="9"/>
      <c r="H10" s="12">
        <f t="shared" ref="H10:H14" si="1">(E10/F10)*100</f>
        <v>74.069048951048941</v>
      </c>
      <c r="I10" s="12">
        <f>(E10/E14)*100</f>
        <v>5.5972103746585304</v>
      </c>
    </row>
    <row r="11" spans="1:9" x14ac:dyDescent="0.25">
      <c r="A11" s="1" t="s">
        <v>12</v>
      </c>
      <c r="B11" s="26" t="s">
        <v>13</v>
      </c>
      <c r="C11" s="11"/>
      <c r="D11" s="11"/>
      <c r="E11" s="11">
        <f t="shared" si="0"/>
        <v>0</v>
      </c>
      <c r="F11" s="11"/>
      <c r="G11" s="9"/>
      <c r="H11" s="9" t="e">
        <f t="shared" si="1"/>
        <v>#DIV/0!</v>
      </c>
      <c r="I11" s="9">
        <f>(E11/E14)*100</f>
        <v>0</v>
      </c>
    </row>
    <row r="12" spans="1:9" x14ac:dyDescent="0.25">
      <c r="A12" s="1" t="s">
        <v>14</v>
      </c>
      <c r="B12" s="26" t="s">
        <v>15</v>
      </c>
      <c r="C12" s="11">
        <v>8980.82</v>
      </c>
      <c r="D12" s="11"/>
      <c r="E12" s="11">
        <f t="shared" si="0"/>
        <v>8980.82</v>
      </c>
      <c r="F12" s="11"/>
      <c r="G12" s="9"/>
      <c r="H12" s="9" t="e">
        <f t="shared" si="1"/>
        <v>#DIV/0!</v>
      </c>
      <c r="I12" s="12">
        <f>(E12/E14)*100</f>
        <v>0.47458588420652315</v>
      </c>
    </row>
    <row r="13" spans="1:9" x14ac:dyDescent="0.25">
      <c r="A13" s="1" t="s">
        <v>17</v>
      </c>
      <c r="B13" s="26" t="s">
        <v>78</v>
      </c>
      <c r="C13" s="11">
        <v>16635.740000000002</v>
      </c>
      <c r="D13" s="11"/>
      <c r="E13" s="11">
        <f t="shared" si="0"/>
        <v>16635.740000000002</v>
      </c>
      <c r="F13" s="11"/>
      <c r="G13" s="9"/>
      <c r="H13" s="9" t="e">
        <f t="shared" si="1"/>
        <v>#DIV/0!</v>
      </c>
      <c r="I13" s="12">
        <f>(E13/E14)*100</f>
        <v>0.87910540210468813</v>
      </c>
    </row>
    <row r="14" spans="1:9" s="8" customFormat="1" x14ac:dyDescent="0.25">
      <c r="A14" s="7"/>
      <c r="B14" s="7" t="s">
        <v>18</v>
      </c>
      <c r="C14" s="14">
        <f>SUM(C9:C13)</f>
        <v>1692772.6800000002</v>
      </c>
      <c r="D14" s="14">
        <f>SUM(D9:D13)</f>
        <v>199576.06</v>
      </c>
      <c r="E14" s="14">
        <f>SUM(E9:E13)</f>
        <v>1892348.7400000002</v>
      </c>
      <c r="F14" s="14">
        <f>SUM(F9:F13)</f>
        <v>1948000</v>
      </c>
      <c r="G14" s="13"/>
      <c r="H14" s="15">
        <f t="shared" si="1"/>
        <v>97.143159137577015</v>
      </c>
      <c r="I14" s="15">
        <f>SUM(I9:I13)</f>
        <v>99.999999999999986</v>
      </c>
    </row>
    <row r="15" spans="1:9" s="8" customFormat="1" x14ac:dyDescent="0.25">
      <c r="A15" s="7"/>
      <c r="B15" s="7"/>
      <c r="C15" s="14"/>
      <c r="D15" s="14"/>
      <c r="E15" s="14"/>
      <c r="F15" s="14"/>
      <c r="G15" s="13"/>
      <c r="H15" s="12"/>
      <c r="I15" s="13"/>
    </row>
    <row r="16" spans="1:9" s="6" customFormat="1" ht="15.75" x14ac:dyDescent="0.25">
      <c r="A16" s="20" t="s">
        <v>0</v>
      </c>
      <c r="B16" s="21" t="s">
        <v>19</v>
      </c>
      <c r="C16" s="20" t="s">
        <v>2</v>
      </c>
      <c r="D16" s="20" t="s">
        <v>20</v>
      </c>
      <c r="E16" s="20" t="s">
        <v>4</v>
      </c>
      <c r="F16" s="20" t="s">
        <v>4</v>
      </c>
      <c r="G16" s="20"/>
      <c r="H16" s="20" t="s">
        <v>5</v>
      </c>
      <c r="I16" s="19" t="s">
        <v>6</v>
      </c>
    </row>
    <row r="17" spans="1:9" s="6" customFormat="1" ht="15.75" x14ac:dyDescent="0.25">
      <c r="A17" s="20"/>
      <c r="B17" s="21"/>
      <c r="C17" s="20" t="s">
        <v>85</v>
      </c>
      <c r="D17" s="20" t="s">
        <v>86</v>
      </c>
      <c r="E17" s="20" t="s">
        <v>86</v>
      </c>
      <c r="F17" s="20" t="s">
        <v>87</v>
      </c>
      <c r="G17" s="20"/>
      <c r="H17" s="19" t="s">
        <v>88</v>
      </c>
      <c r="I17" s="18" t="s">
        <v>7</v>
      </c>
    </row>
    <row r="18" spans="1:9" s="6" customFormat="1" x14ac:dyDescent="0.25">
      <c r="A18" s="2"/>
      <c r="B18" s="10"/>
      <c r="C18" s="3"/>
      <c r="D18" s="3"/>
      <c r="E18" s="3"/>
      <c r="F18" s="3"/>
      <c r="G18" s="3"/>
      <c r="H18" s="3"/>
      <c r="I18" s="3"/>
    </row>
    <row r="19" spans="1:9" s="8" customFormat="1" x14ac:dyDescent="0.25">
      <c r="A19" s="7" t="s">
        <v>21</v>
      </c>
      <c r="B19" s="7" t="s">
        <v>25</v>
      </c>
      <c r="C19" s="14">
        <f t="shared" ref="C19:D19" si="2">SUM(C20:C23)</f>
        <v>385281.39</v>
      </c>
      <c r="D19" s="14">
        <f t="shared" si="2"/>
        <v>25873.48</v>
      </c>
      <c r="E19" s="14">
        <f>SUM(E20:E23)</f>
        <v>411154.87</v>
      </c>
      <c r="F19" s="14">
        <f>SUM(F20:F23)</f>
        <v>387600</v>
      </c>
      <c r="G19" s="13"/>
      <c r="H19" s="15">
        <f>(E19/F19)*100</f>
        <v>106.07710784313727</v>
      </c>
      <c r="I19" s="15">
        <f>(E19/E14)*100</f>
        <v>21.727225077973735</v>
      </c>
    </row>
    <row r="20" spans="1:9" x14ac:dyDescent="0.25">
      <c r="A20" s="1" t="s">
        <v>8</v>
      </c>
      <c r="B20" s="26" t="s">
        <v>22</v>
      </c>
      <c r="C20" s="11">
        <v>340723.44</v>
      </c>
      <c r="D20" s="11">
        <v>17600</v>
      </c>
      <c r="E20" s="11">
        <f t="shared" ref="E20:E23" si="3">C20+D20</f>
        <v>358323.44</v>
      </c>
      <c r="F20" s="11">
        <v>347600</v>
      </c>
      <c r="G20" s="9"/>
      <c r="H20" s="12">
        <f t="shared" ref="H20:H61" si="4">(E20/F20)*100</f>
        <v>103.08499424626008</v>
      </c>
      <c r="I20" s="12">
        <f>(E20/E14)*100</f>
        <v>18.935380800898251</v>
      </c>
    </row>
    <row r="21" spans="1:9" x14ac:dyDescent="0.25">
      <c r="A21" s="1" t="s">
        <v>10</v>
      </c>
      <c r="B21" s="26" t="s">
        <v>23</v>
      </c>
      <c r="C21" s="11">
        <v>44557.95</v>
      </c>
      <c r="D21" s="11">
        <v>8273.48</v>
      </c>
      <c r="E21" s="11">
        <f t="shared" si="3"/>
        <v>52831.429999999993</v>
      </c>
      <c r="F21" s="11">
        <v>40000</v>
      </c>
      <c r="G21" s="9"/>
      <c r="H21" s="12">
        <f>(E21/F21)*100</f>
        <v>132.07857499999997</v>
      </c>
      <c r="I21" s="12">
        <f>(E21/E14)*100</f>
        <v>2.7918442770754814</v>
      </c>
    </row>
    <row r="22" spans="1:9" x14ac:dyDescent="0.25">
      <c r="A22" s="1" t="s">
        <v>12</v>
      </c>
      <c r="B22" s="26" t="s">
        <v>75</v>
      </c>
      <c r="C22" s="11"/>
      <c r="D22" s="11"/>
      <c r="E22" s="11">
        <f t="shared" si="3"/>
        <v>0</v>
      </c>
      <c r="F22" s="11"/>
      <c r="G22" s="9"/>
      <c r="H22" s="9" t="e">
        <f t="shared" si="4"/>
        <v>#DIV/0!</v>
      </c>
      <c r="I22" s="12">
        <f>(E22/E63)*100</f>
        <v>0</v>
      </c>
    </row>
    <row r="23" spans="1:9" x14ac:dyDescent="0.25">
      <c r="A23" s="1" t="s">
        <v>12</v>
      </c>
      <c r="B23" s="26" t="s">
        <v>24</v>
      </c>
      <c r="C23" s="11"/>
      <c r="D23" s="11"/>
      <c r="E23" s="11">
        <f t="shared" si="3"/>
        <v>0</v>
      </c>
      <c r="F23" s="11"/>
      <c r="G23" s="9"/>
      <c r="H23" s="9" t="e">
        <f t="shared" si="4"/>
        <v>#DIV/0!</v>
      </c>
      <c r="I23" s="9">
        <f>(E23/E63)*100</f>
        <v>0</v>
      </c>
    </row>
    <row r="24" spans="1:9" s="8" customFormat="1" x14ac:dyDescent="0.25">
      <c r="A24" s="7" t="s">
        <v>26</v>
      </c>
      <c r="B24" s="7" t="s">
        <v>36</v>
      </c>
      <c r="C24" s="14">
        <f>SUM(C25:C33)</f>
        <v>341867.75999999995</v>
      </c>
      <c r="D24" s="14">
        <f>SUM(D25:D33)</f>
        <v>85863.59</v>
      </c>
      <c r="E24" s="14">
        <f>C24+D24</f>
        <v>427731.35</v>
      </c>
      <c r="F24" s="14">
        <f>SUM(F25:F33)</f>
        <v>420000</v>
      </c>
      <c r="G24" s="13"/>
      <c r="H24" s="15">
        <f t="shared" si="4"/>
        <v>101.84079761904761</v>
      </c>
      <c r="I24" s="15">
        <f>(E24/E63)*100</f>
        <v>21.846186356283763</v>
      </c>
    </row>
    <row r="25" spans="1:9" x14ac:dyDescent="0.25">
      <c r="A25" s="1" t="s">
        <v>8</v>
      </c>
      <c r="B25" s="9" t="s">
        <v>77</v>
      </c>
      <c r="C25" s="11">
        <v>6637.75</v>
      </c>
      <c r="D25" s="11"/>
      <c r="E25" s="11">
        <f>C25+D25</f>
        <v>6637.75</v>
      </c>
      <c r="F25" s="11">
        <v>10000</v>
      </c>
      <c r="G25" s="9"/>
      <c r="H25" s="12">
        <f t="shared" si="4"/>
        <v>66.377499999999998</v>
      </c>
      <c r="I25" s="12">
        <f>(E25/E63)*100</f>
        <v>0.33902009634417152</v>
      </c>
    </row>
    <row r="26" spans="1:9" x14ac:dyDescent="0.25">
      <c r="A26" s="1" t="s">
        <v>10</v>
      </c>
      <c r="B26" s="26" t="s">
        <v>27</v>
      </c>
      <c r="C26" s="11"/>
      <c r="D26" s="11"/>
      <c r="E26" s="11">
        <f t="shared" ref="E26:E33" si="5">C26+D26</f>
        <v>0</v>
      </c>
      <c r="F26" s="11">
        <v>5000</v>
      </c>
      <c r="G26" s="9"/>
      <c r="H26" s="9">
        <f t="shared" si="4"/>
        <v>0</v>
      </c>
      <c r="I26" s="9">
        <f>(E26/E63)*100</f>
        <v>0</v>
      </c>
    </row>
    <row r="27" spans="1:9" x14ac:dyDescent="0.25">
      <c r="A27" s="1" t="s">
        <v>12</v>
      </c>
      <c r="B27" s="26" t="s">
        <v>28</v>
      </c>
      <c r="C27" s="11">
        <v>281498.11</v>
      </c>
      <c r="D27" s="11">
        <v>82863.59</v>
      </c>
      <c r="E27" s="11">
        <f t="shared" si="5"/>
        <v>364361.69999999995</v>
      </c>
      <c r="F27" s="11">
        <v>350000</v>
      </c>
      <c r="G27" s="9"/>
      <c r="H27" s="12">
        <f t="shared" si="4"/>
        <v>104.10334285714285</v>
      </c>
      <c r="I27" s="12">
        <f>(E27/E63)*100</f>
        <v>18.60960997900284</v>
      </c>
    </row>
    <row r="28" spans="1:9" x14ac:dyDescent="0.25">
      <c r="A28" s="1" t="s">
        <v>14</v>
      </c>
      <c r="B28" s="26" t="s">
        <v>29</v>
      </c>
      <c r="C28" s="11">
        <v>8082.05</v>
      </c>
      <c r="D28" s="11"/>
      <c r="E28" s="11">
        <f t="shared" si="5"/>
        <v>8082.05</v>
      </c>
      <c r="F28" s="11">
        <v>10000</v>
      </c>
      <c r="G28" s="9"/>
      <c r="H28" s="12">
        <f t="shared" si="4"/>
        <v>80.82050000000001</v>
      </c>
      <c r="I28" s="12">
        <f>(E28/E63)*100</f>
        <v>0.4127870693621199</v>
      </c>
    </row>
    <row r="29" spans="1:9" x14ac:dyDescent="0.25">
      <c r="A29" s="1" t="s">
        <v>16</v>
      </c>
      <c r="B29" s="26" t="s">
        <v>30</v>
      </c>
      <c r="C29" s="11">
        <v>1000</v>
      </c>
      <c r="D29" s="11"/>
      <c r="E29" s="11">
        <f t="shared" si="5"/>
        <v>1000</v>
      </c>
      <c r="F29" s="11">
        <v>5000</v>
      </c>
      <c r="G29" s="9"/>
      <c r="H29" s="12">
        <f t="shared" si="4"/>
        <v>20</v>
      </c>
      <c r="I29" s="12">
        <f>(E29/E63)*100</f>
        <v>5.1074550313611022E-2</v>
      </c>
    </row>
    <row r="30" spans="1:9" x14ac:dyDescent="0.25">
      <c r="A30" s="1" t="s">
        <v>17</v>
      </c>
      <c r="B30" s="26" t="s">
        <v>83</v>
      </c>
      <c r="C30" s="11"/>
      <c r="D30" s="11"/>
      <c r="E30" s="11">
        <f t="shared" si="5"/>
        <v>0</v>
      </c>
      <c r="F30" s="11"/>
      <c r="G30" s="9"/>
      <c r="H30" s="12" t="e">
        <f t="shared" si="4"/>
        <v>#DIV/0!</v>
      </c>
      <c r="I30" s="12">
        <f>(E30/E64)*100</f>
        <v>0</v>
      </c>
    </row>
    <row r="31" spans="1:9" x14ac:dyDescent="0.25">
      <c r="A31" s="1" t="s">
        <v>31</v>
      </c>
      <c r="B31" s="26" t="s">
        <v>32</v>
      </c>
      <c r="C31" s="11">
        <v>44649.85</v>
      </c>
      <c r="D31" s="11">
        <v>3000</v>
      </c>
      <c r="E31" s="11">
        <f t="shared" si="5"/>
        <v>47649.85</v>
      </c>
      <c r="F31" s="11">
        <v>40000</v>
      </c>
      <c r="G31" s="9"/>
      <c r="H31" s="12">
        <f t="shared" si="4"/>
        <v>119.12462500000001</v>
      </c>
      <c r="I31" s="12">
        <f>(E31/E63)*100</f>
        <v>2.433694661261018</v>
      </c>
    </row>
    <row r="32" spans="1:9" x14ac:dyDescent="0.25">
      <c r="A32" s="1" t="s">
        <v>33</v>
      </c>
      <c r="B32" s="26" t="s">
        <v>81</v>
      </c>
      <c r="C32" s="11"/>
      <c r="D32" s="11"/>
      <c r="E32" s="11">
        <f t="shared" si="5"/>
        <v>0</v>
      </c>
      <c r="F32" s="11"/>
      <c r="G32" s="9"/>
      <c r="H32" s="12" t="e">
        <f t="shared" si="4"/>
        <v>#DIV/0!</v>
      </c>
      <c r="I32" s="12">
        <f>(E32/E63)*100</f>
        <v>0</v>
      </c>
    </row>
    <row r="33" spans="1:9" x14ac:dyDescent="0.25">
      <c r="A33" s="1" t="s">
        <v>34</v>
      </c>
      <c r="B33" s="26" t="s">
        <v>80</v>
      </c>
      <c r="C33" s="11"/>
      <c r="D33" s="11"/>
      <c r="E33" s="11">
        <f t="shared" si="5"/>
        <v>0</v>
      </c>
      <c r="F33" s="11"/>
      <c r="G33" s="9"/>
      <c r="H33" s="9" t="e">
        <f t="shared" si="4"/>
        <v>#DIV/0!</v>
      </c>
      <c r="I33" s="12">
        <f>(E33/E63)*100</f>
        <v>0</v>
      </c>
    </row>
    <row r="34" spans="1:9" s="8" customFormat="1" x14ac:dyDescent="0.25">
      <c r="A34" s="7" t="s">
        <v>35</v>
      </c>
      <c r="B34" s="7" t="s">
        <v>37</v>
      </c>
      <c r="C34" s="14">
        <f>C35+C38</f>
        <v>224373.69000000003</v>
      </c>
      <c r="D34" s="14">
        <f>D35+D38</f>
        <v>3937.5</v>
      </c>
      <c r="E34" s="14">
        <f>E35+E38</f>
        <v>228311.19000000003</v>
      </c>
      <c r="F34" s="14">
        <f>F35+F38</f>
        <v>228000</v>
      </c>
      <c r="G34" s="13"/>
      <c r="H34" s="15">
        <f t="shared" si="4"/>
        <v>100.13648684210527</v>
      </c>
      <c r="I34" s="15">
        <f>(E34/E63)*100</f>
        <v>11.660891360815405</v>
      </c>
    </row>
    <row r="35" spans="1:9" x14ac:dyDescent="0.25">
      <c r="A35" s="1" t="s">
        <v>8</v>
      </c>
      <c r="B35" s="7" t="s">
        <v>38</v>
      </c>
      <c r="C35" s="14">
        <f>SUM(C36:C37)</f>
        <v>89200.23000000001</v>
      </c>
      <c r="D35" s="11">
        <f>SUM(D36:D37)</f>
        <v>3312.5</v>
      </c>
      <c r="E35" s="11">
        <f>SUM(E36:E37)</f>
        <v>92512.73000000001</v>
      </c>
      <c r="F35" s="14">
        <f>SUM(F36:F37)</f>
        <v>77000</v>
      </c>
      <c r="G35" s="9"/>
      <c r="H35" s="9">
        <f t="shared" si="4"/>
        <v>120.14640259740261</v>
      </c>
      <c r="I35" s="9"/>
    </row>
    <row r="36" spans="1:9" x14ac:dyDescent="0.25">
      <c r="A36" s="1" t="s">
        <v>39</v>
      </c>
      <c r="B36" s="26" t="s">
        <v>40</v>
      </c>
      <c r="C36" s="11">
        <v>54301.23</v>
      </c>
      <c r="D36" s="11"/>
      <c r="E36" s="11">
        <f>C36+D36</f>
        <v>54301.23</v>
      </c>
      <c r="F36" s="11">
        <v>55000</v>
      </c>
      <c r="G36" s="9"/>
      <c r="H36" s="9">
        <f t="shared" si="4"/>
        <v>98.72950909090909</v>
      </c>
      <c r="I36" s="9">
        <f>(E36/E63)*100</f>
        <v>2.7734109037259644</v>
      </c>
    </row>
    <row r="37" spans="1:9" x14ac:dyDescent="0.25">
      <c r="A37" s="1" t="s">
        <v>41</v>
      </c>
      <c r="B37" s="26" t="s">
        <v>42</v>
      </c>
      <c r="C37" s="11">
        <v>34899</v>
      </c>
      <c r="D37" s="11">
        <v>3312.5</v>
      </c>
      <c r="E37" s="11">
        <f>C37+D37</f>
        <v>38211.5</v>
      </c>
      <c r="F37" s="11">
        <v>22000</v>
      </c>
      <c r="G37" s="9"/>
      <c r="H37" s="9">
        <f t="shared" si="4"/>
        <v>173.68863636363636</v>
      </c>
      <c r="I37" s="12">
        <f>(E37/E63)*100</f>
        <v>1.9516351793085474</v>
      </c>
    </row>
    <row r="38" spans="1:9" x14ac:dyDescent="0.25">
      <c r="A38" s="1" t="s">
        <v>10</v>
      </c>
      <c r="B38" s="7" t="s">
        <v>43</v>
      </c>
      <c r="C38" s="14">
        <f>SUM(C39:C43)</f>
        <v>135173.46000000002</v>
      </c>
      <c r="D38" s="11">
        <f>SUM(D39:D43)</f>
        <v>625</v>
      </c>
      <c r="E38" s="11">
        <f>SUM(E39:E43)</f>
        <v>135798.46000000002</v>
      </c>
      <c r="F38" s="14">
        <f>SUM(F39:F43)</f>
        <v>151000</v>
      </c>
      <c r="G38" s="9"/>
      <c r="H38" s="9">
        <f t="shared" si="4"/>
        <v>89.93275496688743</v>
      </c>
      <c r="I38" s="9"/>
    </row>
    <row r="39" spans="1:9" x14ac:dyDescent="0.25">
      <c r="A39" s="1" t="s">
        <v>44</v>
      </c>
      <c r="B39" s="26" t="s">
        <v>45</v>
      </c>
      <c r="C39" s="11">
        <v>34154.550000000003</v>
      </c>
      <c r="D39" s="11"/>
      <c r="E39" s="11">
        <f>C39+D39</f>
        <v>34154.550000000003</v>
      </c>
      <c r="F39" s="11">
        <v>35000</v>
      </c>
      <c r="G39" s="9"/>
      <c r="H39" s="9">
        <f t="shared" si="4"/>
        <v>97.584428571428589</v>
      </c>
      <c r="I39" s="9">
        <f>(E39/E63)*100</f>
        <v>1.7444282824137434</v>
      </c>
    </row>
    <row r="40" spans="1:9" x14ac:dyDescent="0.25">
      <c r="A40" s="1" t="s">
        <v>46</v>
      </c>
      <c r="B40" s="26" t="s">
        <v>47</v>
      </c>
      <c r="C40" s="11">
        <v>6750</v>
      </c>
      <c r="D40" s="11">
        <v>625</v>
      </c>
      <c r="E40" s="11">
        <f t="shared" ref="E40:E43" si="6">C40+D40</f>
        <v>7375</v>
      </c>
      <c r="F40" s="11">
        <v>15000</v>
      </c>
      <c r="G40" s="9"/>
      <c r="H40" s="12">
        <f t="shared" si="4"/>
        <v>49.166666666666664</v>
      </c>
      <c r="I40" s="12">
        <f>(E40/E63)*100</f>
        <v>0.37667480856288127</v>
      </c>
    </row>
    <row r="41" spans="1:9" x14ac:dyDescent="0.25">
      <c r="A41" s="1" t="s">
        <v>48</v>
      </c>
      <c r="B41" s="26" t="s">
        <v>49</v>
      </c>
      <c r="C41" s="11">
        <v>82759.91</v>
      </c>
      <c r="D41" s="11"/>
      <c r="E41" s="11">
        <v>82759.91</v>
      </c>
      <c r="F41" s="11">
        <v>76000</v>
      </c>
      <c r="G41" s="9"/>
      <c r="H41" s="12">
        <f t="shared" si="4"/>
        <v>108.89461842105264</v>
      </c>
      <c r="I41" s="12">
        <f>(E41/E63)*100</f>
        <v>4.2269251872449196</v>
      </c>
    </row>
    <row r="42" spans="1:9" x14ac:dyDescent="0.25">
      <c r="A42" s="1" t="s">
        <v>50</v>
      </c>
      <c r="B42" s="26" t="s">
        <v>51</v>
      </c>
      <c r="C42" s="11">
        <v>4250</v>
      </c>
      <c r="D42" s="11"/>
      <c r="E42" s="11">
        <f t="shared" si="6"/>
        <v>4250</v>
      </c>
      <c r="F42" s="11">
        <v>5000</v>
      </c>
      <c r="G42" s="9"/>
      <c r="H42" s="9">
        <f t="shared" si="4"/>
        <v>85</v>
      </c>
      <c r="I42" s="9">
        <f>(E42/E63)*100</f>
        <v>0.2170668388328468</v>
      </c>
    </row>
    <row r="43" spans="1:9" x14ac:dyDescent="0.25">
      <c r="A43" s="1" t="s">
        <v>52</v>
      </c>
      <c r="B43" s="26" t="s">
        <v>90</v>
      </c>
      <c r="C43" s="11">
        <v>7259</v>
      </c>
      <c r="D43" s="11"/>
      <c r="E43" s="11">
        <f t="shared" si="6"/>
        <v>7259</v>
      </c>
      <c r="F43" s="11">
        <v>20000</v>
      </c>
      <c r="G43" s="9"/>
      <c r="H43" s="9">
        <f t="shared" si="4"/>
        <v>36.295000000000002</v>
      </c>
      <c r="I43" s="9">
        <f>(E43/E63)*100</f>
        <v>0.37075016072650235</v>
      </c>
    </row>
    <row r="44" spans="1:9" s="8" customFormat="1" x14ac:dyDescent="0.25">
      <c r="A44" s="7" t="s">
        <v>53</v>
      </c>
      <c r="B44" s="24" t="s">
        <v>54</v>
      </c>
      <c r="C44" s="14">
        <f t="shared" ref="C44:D44" si="7">SUM(C45:C46)</f>
        <v>31237.47</v>
      </c>
      <c r="D44" s="14">
        <f t="shared" si="7"/>
        <v>0</v>
      </c>
      <c r="E44" s="14">
        <f>SUM(E45:E46)</f>
        <v>31237.47</v>
      </c>
      <c r="F44" s="14">
        <f t="shared" ref="F44" si="8">SUM(F45:F46)</f>
        <v>30000</v>
      </c>
      <c r="G44" s="13"/>
      <c r="H44" s="15">
        <f t="shared" si="4"/>
        <v>104.12490000000001</v>
      </c>
      <c r="I44" s="15">
        <f>(E44/E63)*100</f>
        <v>1.5954397331849148</v>
      </c>
    </row>
    <row r="45" spans="1:9" x14ac:dyDescent="0.25">
      <c r="A45" s="1" t="s">
        <v>8</v>
      </c>
      <c r="B45" s="26" t="s">
        <v>55</v>
      </c>
      <c r="C45" s="11">
        <v>12378.43</v>
      </c>
      <c r="D45" s="11"/>
      <c r="E45" s="11">
        <f>C45+D45</f>
        <v>12378.43</v>
      </c>
      <c r="F45" s="11">
        <v>20000</v>
      </c>
      <c r="G45" s="9"/>
      <c r="H45" s="12">
        <f t="shared" si="4"/>
        <v>61.892150000000001</v>
      </c>
      <c r="I45" s="12">
        <f>(E45/E63)*100</f>
        <v>0.63222274583851201</v>
      </c>
    </row>
    <row r="46" spans="1:9" x14ac:dyDescent="0.25">
      <c r="A46" s="1" t="s">
        <v>10</v>
      </c>
      <c r="B46" s="26" t="s">
        <v>56</v>
      </c>
      <c r="C46" s="11">
        <v>18859.04</v>
      </c>
      <c r="D46" s="11"/>
      <c r="E46" s="11">
        <f>C46+D46</f>
        <v>18859.04</v>
      </c>
      <c r="F46" s="11">
        <v>10000</v>
      </c>
      <c r="G46" s="9"/>
      <c r="H46" s="9">
        <f t="shared" si="4"/>
        <v>188.59039999999999</v>
      </c>
      <c r="I46" s="12">
        <f>(E46/E63)*100</f>
        <v>0.96321698734640282</v>
      </c>
    </row>
    <row r="47" spans="1:9" s="8" customFormat="1" x14ac:dyDescent="0.25">
      <c r="A47" s="7" t="s">
        <v>57</v>
      </c>
      <c r="B47" s="7" t="s">
        <v>58</v>
      </c>
      <c r="C47" s="14">
        <f t="shared" ref="C47:D47" si="9">SUM(C48:C50)</f>
        <v>72586.09</v>
      </c>
      <c r="D47" s="14">
        <f t="shared" si="9"/>
        <v>350</v>
      </c>
      <c r="E47" s="14">
        <f>SUM(E48:E50)</f>
        <v>72936.09</v>
      </c>
      <c r="F47" s="14">
        <f t="shared" ref="F47" si="10">SUM(F48:F50)</f>
        <v>48000</v>
      </c>
      <c r="G47" s="13"/>
      <c r="H47" s="15">
        <f t="shared" si="4"/>
        <v>151.9501875</v>
      </c>
      <c r="I47" s="15">
        <f>(E47/E63)*100</f>
        <v>3.7251779983830611</v>
      </c>
    </row>
    <row r="48" spans="1:9" x14ac:dyDescent="0.25">
      <c r="A48" s="1" t="s">
        <v>8</v>
      </c>
      <c r="B48" s="26" t="s">
        <v>59</v>
      </c>
      <c r="C48" s="11">
        <v>45448.27</v>
      </c>
      <c r="D48" s="11"/>
      <c r="E48" s="11">
        <f>C48+D48</f>
        <v>45448.27</v>
      </c>
      <c r="F48" s="11">
        <v>22000</v>
      </c>
      <c r="G48" s="9"/>
      <c r="H48" s="12">
        <f t="shared" si="4"/>
        <v>206.58304545454541</v>
      </c>
      <c r="I48" s="12">
        <f>(E48/E63)*100</f>
        <v>2.321249952781578</v>
      </c>
    </row>
    <row r="49" spans="1:9" x14ac:dyDescent="0.25">
      <c r="A49" s="1" t="s">
        <v>10</v>
      </c>
      <c r="B49" s="26" t="s">
        <v>60</v>
      </c>
      <c r="C49" s="11">
        <v>27137.82</v>
      </c>
      <c r="D49" s="11">
        <v>350</v>
      </c>
      <c r="E49" s="11">
        <f t="shared" ref="E49:E50" si="11">C49+D49</f>
        <v>27487.82</v>
      </c>
      <c r="F49" s="11">
        <v>26000</v>
      </c>
      <c r="G49" s="9"/>
      <c r="H49" s="12">
        <f t="shared" si="4"/>
        <v>105.72238461538461</v>
      </c>
      <c r="I49" s="12">
        <f>(E49/E63)*100</f>
        <v>1.4039280456014831</v>
      </c>
    </row>
    <row r="50" spans="1:9" x14ac:dyDescent="0.25">
      <c r="A50" s="1" t="s">
        <v>12</v>
      </c>
      <c r="B50" s="26" t="s">
        <v>61</v>
      </c>
      <c r="C50" s="11"/>
      <c r="D50" s="11"/>
      <c r="E50" s="11">
        <f t="shared" si="11"/>
        <v>0</v>
      </c>
      <c r="F50" s="11"/>
      <c r="G50" s="9"/>
      <c r="H50" s="9" t="e">
        <f>(E50/F50)*100</f>
        <v>#DIV/0!</v>
      </c>
      <c r="I50" s="9">
        <f>(E50/E63)*100</f>
        <v>0</v>
      </c>
    </row>
    <row r="51" spans="1:9" s="8" customFormat="1" x14ac:dyDescent="0.25">
      <c r="A51" s="7" t="s">
        <v>62</v>
      </c>
      <c r="B51" s="7" t="s">
        <v>63</v>
      </c>
      <c r="C51" s="14">
        <f t="shared" ref="C51" si="12">SUM(C52:C57)</f>
        <v>66588.81</v>
      </c>
      <c r="D51" s="14">
        <f>SUM(D52:D57)</f>
        <v>1550</v>
      </c>
      <c r="E51" s="14">
        <f>SUM(E52:E57)</f>
        <v>68138.81</v>
      </c>
      <c r="F51" s="14">
        <f t="shared" ref="F51" si="13">SUM(F52:F57)</f>
        <v>70000</v>
      </c>
      <c r="G51" s="13"/>
      <c r="H51" s="15">
        <f t="shared" si="4"/>
        <v>97.341157142857142</v>
      </c>
      <c r="I51" s="15">
        <f>(E51/E63)*100</f>
        <v>3.4801590796545816</v>
      </c>
    </row>
    <row r="52" spans="1:9" x14ac:dyDescent="0.25">
      <c r="A52" s="1" t="s">
        <v>8</v>
      </c>
      <c r="B52" s="26" t="s">
        <v>64</v>
      </c>
      <c r="C52" s="11">
        <v>30285.63</v>
      </c>
      <c r="D52" s="11"/>
      <c r="E52" s="11">
        <f>C52+D52</f>
        <v>30285.63</v>
      </c>
      <c r="F52" s="11">
        <v>30000</v>
      </c>
      <c r="G52" s="9"/>
      <c r="H52" s="9">
        <f t="shared" si="4"/>
        <v>100.95210000000002</v>
      </c>
      <c r="I52" s="9">
        <f>(E52/E63)*100</f>
        <v>1.5468249332144073</v>
      </c>
    </row>
    <row r="53" spans="1:9" x14ac:dyDescent="0.25">
      <c r="A53" s="1" t="s">
        <v>10</v>
      </c>
      <c r="B53" s="26" t="s">
        <v>65</v>
      </c>
      <c r="C53" s="11"/>
      <c r="D53" s="11"/>
      <c r="E53" s="11">
        <f t="shared" ref="E53:E57" si="14">C53+D53</f>
        <v>0</v>
      </c>
      <c r="F53" s="11"/>
      <c r="G53" s="9"/>
      <c r="H53" s="9" t="e">
        <f t="shared" si="4"/>
        <v>#DIV/0!</v>
      </c>
      <c r="I53" s="9">
        <f>(E53/E63)*100</f>
        <v>0</v>
      </c>
    </row>
    <row r="54" spans="1:9" x14ac:dyDescent="0.25">
      <c r="A54" s="1" t="s">
        <v>12</v>
      </c>
      <c r="B54" s="26" t="s">
        <v>66</v>
      </c>
      <c r="C54" s="11"/>
      <c r="D54" s="11"/>
      <c r="E54" s="11">
        <f t="shared" si="14"/>
        <v>0</v>
      </c>
      <c r="F54" s="11"/>
      <c r="G54" s="9"/>
      <c r="H54" s="9" t="e">
        <f t="shared" si="4"/>
        <v>#DIV/0!</v>
      </c>
      <c r="I54" s="9">
        <f>(E54/E63)*100</f>
        <v>0</v>
      </c>
    </row>
    <row r="55" spans="1:9" x14ac:dyDescent="0.25">
      <c r="A55" s="1" t="s">
        <v>14</v>
      </c>
      <c r="B55" s="26" t="s">
        <v>67</v>
      </c>
      <c r="C55" s="11"/>
      <c r="D55" s="11"/>
      <c r="E55" s="11">
        <f t="shared" si="14"/>
        <v>0</v>
      </c>
      <c r="F55" s="11"/>
      <c r="G55" s="9"/>
      <c r="H55" s="9" t="e">
        <f t="shared" si="4"/>
        <v>#DIV/0!</v>
      </c>
      <c r="I55" s="9">
        <f>(E55/E63)*100</f>
        <v>0</v>
      </c>
    </row>
    <row r="56" spans="1:9" x14ac:dyDescent="0.25">
      <c r="A56" s="1" t="s">
        <v>16</v>
      </c>
      <c r="B56" s="26" t="s">
        <v>68</v>
      </c>
      <c r="C56" s="11">
        <v>1500</v>
      </c>
      <c r="D56" s="11"/>
      <c r="E56" s="11">
        <f t="shared" si="14"/>
        <v>1500</v>
      </c>
      <c r="F56" s="11"/>
      <c r="G56" s="9"/>
      <c r="H56" s="9" t="e">
        <f t="shared" si="4"/>
        <v>#DIV/0!</v>
      </c>
      <c r="I56" s="12">
        <f>(E56/E63)*100</f>
        <v>7.6611825470416534E-2</v>
      </c>
    </row>
    <row r="57" spans="1:9" x14ac:dyDescent="0.25">
      <c r="A57" s="1" t="s">
        <v>17</v>
      </c>
      <c r="B57" s="9" t="s">
        <v>76</v>
      </c>
      <c r="C57" s="11">
        <v>34803.18</v>
      </c>
      <c r="D57" s="11">
        <v>1550</v>
      </c>
      <c r="E57" s="11">
        <f t="shared" si="14"/>
        <v>36353.18</v>
      </c>
      <c r="F57" s="11">
        <v>40000</v>
      </c>
      <c r="G57" s="9"/>
      <c r="H57" s="12">
        <f t="shared" si="4"/>
        <v>90.882949999999994</v>
      </c>
      <c r="I57" s="12">
        <f>(E57/E63)*100</f>
        <v>1.8567223209697579</v>
      </c>
    </row>
    <row r="58" spans="1:9" s="8" customFormat="1" x14ac:dyDescent="0.25">
      <c r="A58" s="7" t="s">
        <v>79</v>
      </c>
      <c r="B58" s="7" t="s">
        <v>70</v>
      </c>
      <c r="C58" s="14">
        <f t="shared" ref="C58:D58" si="15">SUM(C59:C60)</f>
        <v>18412.5</v>
      </c>
      <c r="D58" s="14">
        <f t="shared" si="15"/>
        <v>0</v>
      </c>
      <c r="E58" s="14">
        <f>SUM(E59:E60)</f>
        <v>18412.5</v>
      </c>
      <c r="F58" s="14">
        <f t="shared" ref="F58" si="16">SUM(F59:F60)</f>
        <v>0</v>
      </c>
      <c r="G58" s="13"/>
      <c r="H58" s="9" t="e">
        <f t="shared" si="4"/>
        <v>#DIV/0!</v>
      </c>
      <c r="I58" s="13">
        <f>(E58/E63)*100</f>
        <v>0.94041015764936287</v>
      </c>
    </row>
    <row r="59" spans="1:9" x14ac:dyDescent="0.25">
      <c r="A59" s="1" t="s">
        <v>8</v>
      </c>
      <c r="B59" s="26" t="s">
        <v>89</v>
      </c>
      <c r="C59" s="11">
        <v>18412.5</v>
      </c>
      <c r="D59" s="11"/>
      <c r="E59" s="11">
        <f>C59+D59</f>
        <v>18412.5</v>
      </c>
      <c r="F59" s="11"/>
      <c r="G59" s="9"/>
      <c r="H59" s="9" t="e">
        <f t="shared" si="4"/>
        <v>#DIV/0!</v>
      </c>
      <c r="I59" s="9">
        <f>(E59/E63)*100</f>
        <v>0.94041015764936287</v>
      </c>
    </row>
    <row r="60" spans="1:9" x14ac:dyDescent="0.25">
      <c r="A60" s="1" t="s">
        <v>10</v>
      </c>
      <c r="B60" s="26" t="s">
        <v>71</v>
      </c>
      <c r="C60" s="11"/>
      <c r="D60" s="11"/>
      <c r="E60" s="11">
        <f>C60+D60</f>
        <v>0</v>
      </c>
      <c r="F60" s="11"/>
      <c r="G60" s="9"/>
      <c r="H60" s="9" t="e">
        <f t="shared" si="4"/>
        <v>#DIV/0!</v>
      </c>
      <c r="I60" s="9">
        <f>(E60/E63)*100</f>
        <v>0</v>
      </c>
    </row>
    <row r="61" spans="1:9" s="8" customFormat="1" x14ac:dyDescent="0.25">
      <c r="A61" s="7" t="s">
        <v>69</v>
      </c>
      <c r="B61" s="24" t="s">
        <v>72</v>
      </c>
      <c r="C61" s="14">
        <v>642953.31999999995</v>
      </c>
      <c r="D61" s="14">
        <v>57046.68</v>
      </c>
      <c r="E61" s="14">
        <f>C61+D61</f>
        <v>700000</v>
      </c>
      <c r="F61" s="14">
        <v>700000</v>
      </c>
      <c r="G61" s="13"/>
      <c r="H61" s="15">
        <f t="shared" si="4"/>
        <v>100</v>
      </c>
      <c r="I61" s="15">
        <f>(E61/E63)*100</f>
        <v>35.752185219527711</v>
      </c>
    </row>
    <row r="62" spans="1:9" s="8" customFormat="1" x14ac:dyDescent="0.25">
      <c r="A62" s="7"/>
      <c r="B62" s="24"/>
      <c r="C62" s="14"/>
      <c r="D62" s="14"/>
      <c r="E62" s="14"/>
      <c r="F62" s="14"/>
      <c r="G62" s="13"/>
      <c r="H62" s="15"/>
      <c r="I62" s="15"/>
    </row>
    <row r="63" spans="1:9" s="8" customFormat="1" ht="15.75" x14ac:dyDescent="0.25">
      <c r="A63" s="7"/>
      <c r="B63" s="25" t="s">
        <v>73</v>
      </c>
      <c r="C63" s="14">
        <f>C19+C24+C34+C44+C47+C51+C58+C61</f>
        <v>1783301.0299999998</v>
      </c>
      <c r="D63" s="14">
        <f>D19+D24+D34+D44+D47+D51+D58+D61</f>
        <v>174621.25</v>
      </c>
      <c r="E63" s="14">
        <f>E19+E24+E34+E44+E47+E51+E58+E61</f>
        <v>1957922.28</v>
      </c>
      <c r="F63" s="14">
        <f>F19+F24+F34+F44+F47+F51+F58+F61</f>
        <v>1883600</v>
      </c>
      <c r="G63" s="13"/>
      <c r="H63" s="15">
        <f>(E63/F63)*100</f>
        <v>103.94575706094713</v>
      </c>
      <c r="I63" s="15"/>
    </row>
    <row r="64" spans="1:9" x14ac:dyDescent="0.25">
      <c r="A64" s="1"/>
      <c r="B64" s="13" t="s">
        <v>74</v>
      </c>
      <c r="C64" s="11">
        <v>91071.82</v>
      </c>
      <c r="D64" s="11">
        <v>29246.81</v>
      </c>
      <c r="E64" s="11">
        <v>120318.63</v>
      </c>
      <c r="F64" s="11"/>
      <c r="G64" s="9"/>
      <c r="H64" s="12"/>
      <c r="I64" s="9"/>
    </row>
    <row r="65" spans="1:9" x14ac:dyDescent="0.25">
      <c r="A65" s="1"/>
      <c r="B65" s="26"/>
      <c r="C65" s="11"/>
      <c r="D65" s="11"/>
      <c r="E65" s="11"/>
      <c r="F65" s="11"/>
      <c r="G65" s="9"/>
      <c r="H65" s="9"/>
      <c r="I65" s="9"/>
    </row>
  </sheetData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Direktor</dc:creator>
  <cp:lastModifiedBy>TZ Podgora</cp:lastModifiedBy>
  <cp:lastPrinted>2016-02-08T10:44:58Z</cp:lastPrinted>
  <dcterms:created xsi:type="dcterms:W3CDTF">2012-09-14T06:42:57Z</dcterms:created>
  <dcterms:modified xsi:type="dcterms:W3CDTF">2017-02-08T10:35:55Z</dcterms:modified>
</cp:coreProperties>
</file>