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TZ Podgora\Documents\"/>
    </mc:Choice>
  </mc:AlternateContent>
  <bookViews>
    <workbookView xWindow="0" yWindow="0" windowWidth="16380" windowHeight="8190" tabRatio="987"/>
  </bookViews>
  <sheets>
    <sheet name="List1" sheetId="1" r:id="rId1"/>
    <sheet name="List2" sheetId="2" r:id="rId2"/>
    <sheet name="List3" sheetId="3" r:id="rId3"/>
  </sheets>
  <calcPr calcId="162913" iterateDelta="1E-4"/>
</workbook>
</file>

<file path=xl/calcChain.xml><?xml version="1.0" encoding="utf-8"?>
<calcChain xmlns="http://schemas.openxmlformats.org/spreadsheetml/2006/main">
  <c r="E36" i="1" l="1"/>
  <c r="E61" i="1" l="1"/>
  <c r="H61" i="1" s="1"/>
  <c r="E60" i="1"/>
  <c r="E59" i="1"/>
  <c r="H59" i="1" s="1"/>
  <c r="E58" i="1"/>
  <c r="H58" i="1" s="1"/>
  <c r="F57" i="1"/>
  <c r="D57" i="1"/>
  <c r="C57" i="1"/>
  <c r="E56" i="1"/>
  <c r="H56" i="1" s="1"/>
  <c r="E55" i="1"/>
  <c r="H55" i="1" s="1"/>
  <c r="E54" i="1"/>
  <c r="H54" i="1" s="1"/>
  <c r="E53" i="1"/>
  <c r="H52" i="1"/>
  <c r="E52" i="1"/>
  <c r="E51" i="1"/>
  <c r="H51" i="1" s="1"/>
  <c r="F50" i="1"/>
  <c r="D50" i="1"/>
  <c r="C50" i="1"/>
  <c r="H49" i="1"/>
  <c r="E49" i="1"/>
  <c r="E48" i="1"/>
  <c r="H48" i="1" s="1"/>
  <c r="E47" i="1"/>
  <c r="D46" i="1"/>
  <c r="C46" i="1"/>
  <c r="E45" i="1"/>
  <c r="H45" i="1" s="1"/>
  <c r="E44" i="1"/>
  <c r="E43" i="1" s="1"/>
  <c r="F43" i="1"/>
  <c r="D43" i="1"/>
  <c r="C43" i="1"/>
  <c r="E42" i="1"/>
  <c r="H42" i="1" s="1"/>
  <c r="E41" i="1"/>
  <c r="E40" i="1"/>
  <c r="H40" i="1" s="1"/>
  <c r="E39" i="1"/>
  <c r="H39" i="1" s="1"/>
  <c r="E38" i="1"/>
  <c r="H38" i="1" s="1"/>
  <c r="H37" i="1"/>
  <c r="H36" i="1"/>
  <c r="E35" i="1"/>
  <c r="H35" i="1" s="1"/>
  <c r="H34" i="1"/>
  <c r="F33" i="1"/>
  <c r="D33" i="1"/>
  <c r="C33" i="1"/>
  <c r="H31" i="1"/>
  <c r="E31" i="1"/>
  <c r="E30" i="1"/>
  <c r="E29" i="1"/>
  <c r="H29" i="1" s="1"/>
  <c r="H28" i="1"/>
  <c r="E28" i="1"/>
  <c r="H27" i="1"/>
  <c r="E27" i="1"/>
  <c r="E26" i="1"/>
  <c r="E25" i="1"/>
  <c r="H25" i="1" s="1"/>
  <c r="E24" i="1"/>
  <c r="H24" i="1" s="1"/>
  <c r="F23" i="1"/>
  <c r="D23" i="1"/>
  <c r="C23" i="1"/>
  <c r="E22" i="1"/>
  <c r="H22" i="1" s="1"/>
  <c r="E21" i="1"/>
  <c r="H21" i="1" s="1"/>
  <c r="E20" i="1"/>
  <c r="F19" i="1"/>
  <c r="D19" i="1"/>
  <c r="C19" i="1"/>
  <c r="F14" i="1"/>
  <c r="D14" i="1"/>
  <c r="C14" i="1"/>
  <c r="H13" i="1"/>
  <c r="E13" i="1"/>
  <c r="E12" i="1"/>
  <c r="H12" i="1" s="1"/>
  <c r="E11" i="1"/>
  <c r="H11" i="1" s="1"/>
  <c r="E10" i="1"/>
  <c r="E9" i="1"/>
  <c r="H9" i="1" s="1"/>
  <c r="E46" i="1" l="1"/>
  <c r="E19" i="1"/>
  <c r="H19" i="1" s="1"/>
  <c r="E57" i="1"/>
  <c r="H57" i="1" s="1"/>
  <c r="H47" i="1"/>
  <c r="C62" i="1"/>
  <c r="E33" i="1"/>
  <c r="H33" i="1" s="1"/>
  <c r="D62" i="1"/>
  <c r="E23" i="1"/>
  <c r="H23" i="1" s="1"/>
  <c r="F62" i="1"/>
  <c r="E14" i="1"/>
  <c r="I9" i="1" s="1"/>
  <c r="H10" i="1"/>
  <c r="H20" i="1"/>
  <c r="H26" i="1"/>
  <c r="H30" i="1"/>
  <c r="H41" i="1"/>
  <c r="H44" i="1"/>
  <c r="H46" i="1"/>
  <c r="H53" i="1"/>
  <c r="H60" i="1"/>
  <c r="H43" i="1"/>
  <c r="E50" i="1"/>
  <c r="I12" i="1" l="1"/>
  <c r="I11" i="1"/>
  <c r="E62" i="1"/>
  <c r="I13" i="1"/>
  <c r="I19" i="1"/>
  <c r="H14" i="1"/>
  <c r="I10" i="1"/>
  <c r="H50" i="1"/>
  <c r="I56" i="1" l="1"/>
  <c r="I45" i="1"/>
  <c r="I44" i="1"/>
  <c r="I30" i="1"/>
  <c r="I43" i="1"/>
  <c r="I46" i="1"/>
  <c r="I57" i="1"/>
  <c r="I36" i="1"/>
  <c r="I38" i="1"/>
  <c r="I33" i="1"/>
  <c r="I54" i="1"/>
  <c r="I24" i="1"/>
  <c r="I41" i="1"/>
  <c r="I27" i="1"/>
  <c r="I28" i="1"/>
  <c r="I31" i="1"/>
  <c r="I40" i="1"/>
  <c r="I59" i="1"/>
  <c r="I61" i="1"/>
  <c r="I23" i="1"/>
  <c r="I21" i="1"/>
  <c r="I26" i="1"/>
  <c r="I22" i="1"/>
  <c r="I39" i="1"/>
  <c r="I51" i="1"/>
  <c r="I29" i="1"/>
  <c r="I52" i="1"/>
  <c r="I48" i="1"/>
  <c r="I25" i="1"/>
  <c r="I49" i="1"/>
  <c r="I50" i="1"/>
  <c r="I20" i="1"/>
  <c r="I42" i="1"/>
  <c r="I47" i="1"/>
  <c r="I53" i="1"/>
  <c r="I60" i="1"/>
  <c r="I58" i="1"/>
  <c r="H62" i="1"/>
  <c r="I55" i="1"/>
  <c r="I35" i="1"/>
  <c r="I14" i="1"/>
  <c r="I62" i="1" l="1"/>
</calcChain>
</file>

<file path=xl/sharedStrings.xml><?xml version="1.0" encoding="utf-8"?>
<sst xmlns="http://schemas.openxmlformats.org/spreadsheetml/2006/main" count="128" uniqueCount="91">
  <si>
    <t>Podgora</t>
  </si>
  <si>
    <t>Drašnice</t>
  </si>
  <si>
    <t>UKUPNO</t>
  </si>
  <si>
    <t>Indeks</t>
  </si>
  <si>
    <t>Struktura</t>
  </si>
  <si>
    <t>RB</t>
  </si>
  <si>
    <t>PRIHODI PO VRSTAMA</t>
  </si>
  <si>
    <t>Plan 2016.</t>
  </si>
  <si>
    <t>%</t>
  </si>
  <si>
    <t>PRIJENOS PRIHODA IZ PRETHODNE GODINE</t>
  </si>
  <si>
    <t>1.</t>
  </si>
  <si>
    <t>Prihodi od boravišne pristojbe</t>
  </si>
  <si>
    <t>2.</t>
  </si>
  <si>
    <t>Prihodi od turističke članarine</t>
  </si>
  <si>
    <t>3.</t>
  </si>
  <si>
    <t>Prihodi iz proračuna općine</t>
  </si>
  <si>
    <t>4.</t>
  </si>
  <si>
    <t>Prihodi od drugih aktivnosti</t>
  </si>
  <si>
    <t>5.</t>
  </si>
  <si>
    <t>Ostali nespomenuti prihodi, kamate i donacije za razne programe</t>
  </si>
  <si>
    <t>S V E U K U P N O   P R I H O D I :</t>
  </si>
  <si>
    <t>RASHODI PO VRSTAMA</t>
  </si>
  <si>
    <t>Drašnice</t>
  </si>
  <si>
    <t>I.</t>
  </si>
  <si>
    <t>ADMINISTRATIVNI RASHODI - Ukupno</t>
  </si>
  <si>
    <t>Rashodi za radnike</t>
  </si>
  <si>
    <t>Rashodi ureda</t>
  </si>
  <si>
    <t>II.</t>
  </si>
  <si>
    <t>DIZAJN VRIJEDNOSTI - Ukupno</t>
  </si>
  <si>
    <t>Sudjelovanje u uređenju općine, osim izgradnje komunalne infrastrukture</t>
  </si>
  <si>
    <t>Projekt volim Hrvatsku</t>
  </si>
  <si>
    <t>Kulturne i zabavne manifestacije</t>
  </si>
  <si>
    <t>Sportske manifestacije</t>
  </si>
  <si>
    <t>Ekološke manifestacije</t>
  </si>
  <si>
    <t>7.</t>
  </si>
  <si>
    <t>8.</t>
  </si>
  <si>
    <t>Novi proizvodi- uređenje i signalizacija biciklističkih staza</t>
  </si>
  <si>
    <t>9.</t>
  </si>
  <si>
    <t>Potpora razvoju DMK-a</t>
  </si>
  <si>
    <t>III.</t>
  </si>
  <si>
    <t>KOMUNIKACIJA VRIJEDNOSTI - Ukupno</t>
  </si>
  <si>
    <t>On line komunikacije</t>
  </si>
  <si>
    <t>1.1.</t>
  </si>
  <si>
    <t>Internet oglašavanje</t>
  </si>
  <si>
    <t>1.2.</t>
  </si>
  <si>
    <t>Internet stranice i upravljanje Internet stranicama</t>
  </si>
  <si>
    <t>Offline komunikacije</t>
  </si>
  <si>
    <t>2.1.</t>
  </si>
  <si>
    <t>Oglašavanje u promotivnim kampanjama javnog i priv. sektora</t>
  </si>
  <si>
    <t>2.2.</t>
  </si>
  <si>
    <t>Opće oglašavanje, u tisku, TV i sl.</t>
  </si>
  <si>
    <t>2.3.</t>
  </si>
  <si>
    <t>Brošure i ostali tiskani materijali</t>
  </si>
  <si>
    <t>2.4.</t>
  </si>
  <si>
    <t>2.5.</t>
  </si>
  <si>
    <t>Info table, smeđa signalizacija i svlačinice na plažama</t>
  </si>
  <si>
    <t>IV.</t>
  </si>
  <si>
    <t>DISTRIBUCIJA I PRODAJA VRIJEDNOSTI - Ukupno</t>
  </si>
  <si>
    <t>Sajmovi u suradnji sa TZ-SD županije</t>
  </si>
  <si>
    <t>Posebne prezentacije</t>
  </si>
  <si>
    <t>V.</t>
  </si>
  <si>
    <t>INTERNI MARKETING - Ukupno</t>
  </si>
  <si>
    <t>Edukacija ( zaposleni, subjekti javnog i privatnog sektora )</t>
  </si>
  <si>
    <t>Nagrade i priznanja ( projekt Volim Hrvatsku i ostalo )</t>
  </si>
  <si>
    <t>VI.</t>
  </si>
  <si>
    <t>MARKETINŠKA INFRASTRUKTURA - Ukupno</t>
  </si>
  <si>
    <t>Proizvodnja multimedijalnih materijala</t>
  </si>
  <si>
    <t>Istraživanje tržišta</t>
  </si>
  <si>
    <t>Formiranje baze podataka</t>
  </si>
  <si>
    <t>Suradnja s međunarodnim institucijama</t>
  </si>
  <si>
    <t>Banka fotografija i priprema u izdavaštvu</t>
  </si>
  <si>
    <t>6.</t>
  </si>
  <si>
    <t>Jedinst.turist.info.sustav (prijava-odjava, statistika i održavanje programa)</t>
  </si>
  <si>
    <t>VII.</t>
  </si>
  <si>
    <t>OSTALO- Ukupno</t>
  </si>
  <si>
    <t>Strateški marketing planovi</t>
  </si>
  <si>
    <t>VIII.</t>
  </si>
  <si>
    <t>TRANSFER BORAVIŠNE PRISTOJBE OPĆINI - 30%</t>
  </si>
  <si>
    <t>IX.</t>
  </si>
  <si>
    <t>POKRIVANJE MANJKA IZ PRETHODNE GODINE</t>
  </si>
  <si>
    <t>S V E U K U P N O   R A S H O D I</t>
  </si>
  <si>
    <t>PRIJENOS VIŠKA U IDUĆU GODINU-POKRIVANJE MANJKA</t>
  </si>
  <si>
    <t>( Sveukupno PRIHODI umanjeni za Sveukupno RASHODI )</t>
  </si>
  <si>
    <t>PRIJEDLOG FINANCIJSKOG PLANA TURISTIČKE ZAJEDNICE OPĆINE PODGORA ZA 2017. GODINU</t>
  </si>
  <si>
    <t>Plan 2017.</t>
  </si>
  <si>
    <t>2017./2016.</t>
  </si>
  <si>
    <t>TIC - Info punkt u Drašnicama</t>
  </si>
  <si>
    <t>Suveniri i promo materijali, distribucija i skladištenje promotivnih materijala</t>
  </si>
  <si>
    <t>Koordinacija subjekata uključenih u turistički promet -</t>
  </si>
  <si>
    <t>Potpore manifestacijama ( "Tour of Croatia" ), suorganizacija i donacije</t>
  </si>
  <si>
    <t>Planovi razvoja turizma - "pametne klupe" itd.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</si>
</sst>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\-??\ _k_n_-;_-@_-"/>
  </numFmts>
  <fonts count="16" x14ac:knownFonts="1">
    <font>
      <sz val="11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rgb="FFDBEEF4"/>
        <bgColor rgb="FFCCFFFF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7" fillId="4" borderId="1" xfId="1" applyFont="1" applyFill="1" applyBorder="1" applyAlignment="1" applyProtection="1">
      <alignment horizontal="center"/>
    </xf>
    <xf numFmtId="0" fontId="11" fillId="0" borderId="1" xfId="0" applyFont="1" applyBorder="1"/>
    <xf numFmtId="0" fontId="9" fillId="0" borderId="1" xfId="0" applyFont="1" applyBorder="1"/>
    <xf numFmtId="164" fontId="9" fillId="0" borderId="1" xfId="1" applyFont="1" applyBorder="1" applyAlignment="1" applyProtection="1"/>
    <xf numFmtId="2" fontId="9" fillId="0" borderId="1" xfId="0" applyNumberFormat="1" applyFont="1" applyBorder="1"/>
    <xf numFmtId="0" fontId="10" fillId="0" borderId="1" xfId="0" applyFont="1" applyBorder="1"/>
    <xf numFmtId="164" fontId="12" fillId="0" borderId="1" xfId="1" applyFont="1" applyBorder="1" applyAlignment="1" applyProtection="1"/>
    <xf numFmtId="0" fontId="12" fillId="0" borderId="1" xfId="0" applyFont="1" applyBorder="1"/>
    <xf numFmtId="0" fontId="13" fillId="0" borderId="0" xfId="0" applyFont="1"/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2" fillId="0" borderId="1" xfId="0" applyNumberFormat="1" applyFont="1" applyBorder="1"/>
    <xf numFmtId="0" fontId="14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2" fillId="0" borderId="0" xfId="0" applyFont="1"/>
    <xf numFmtId="2" fontId="9" fillId="0" borderId="1" xfId="1" applyNumberFormat="1" applyFont="1" applyBorder="1" applyAlignment="1" applyProtection="1"/>
    <xf numFmtId="2" fontId="7" fillId="0" borderId="1" xfId="1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43" zoomScaleNormal="100" workbookViewId="0">
      <selection activeCell="G7" sqref="G7"/>
    </sheetView>
  </sheetViews>
  <sheetFormatPr defaultRowHeight="15" x14ac:dyDescent="0.25"/>
  <cols>
    <col min="1" max="1" width="5.5703125"/>
    <col min="2" max="2" width="56.140625" customWidth="1"/>
    <col min="3" max="3" width="15.140625"/>
    <col min="4" max="4" width="14"/>
    <col min="5" max="5" width="14.7109375"/>
    <col min="6" max="6" width="13.5703125"/>
    <col min="7" max="7" width="0.42578125"/>
    <col min="8" max="8" width="10.28515625" customWidth="1"/>
    <col min="9" max="9" width="9.28515625" customWidth="1"/>
    <col min="10" max="1025" width="8.7109375"/>
  </cols>
  <sheetData>
    <row r="1" spans="1:9" s="2" customFormat="1" ht="18.75" x14ac:dyDescent="0.3">
      <c r="A1" s="35" t="s">
        <v>83</v>
      </c>
      <c r="H1" s="3"/>
    </row>
    <row r="2" spans="1:9" ht="18.75" x14ac:dyDescent="0.3">
      <c r="A2" s="1"/>
      <c r="B2" s="2"/>
      <c r="C2" s="2"/>
      <c r="D2" s="2"/>
      <c r="E2" s="2"/>
      <c r="F2" s="2"/>
      <c r="G2" s="2"/>
    </row>
    <row r="3" spans="1:9" ht="18.75" x14ac:dyDescent="0.3">
      <c r="A3" s="1"/>
      <c r="B3" s="2"/>
      <c r="C3" s="2"/>
      <c r="D3" s="2"/>
      <c r="E3" s="2"/>
      <c r="F3" s="2"/>
      <c r="G3" s="2"/>
    </row>
    <row r="4" spans="1:9" ht="15.75" x14ac:dyDescent="0.25">
      <c r="A4" s="4"/>
      <c r="B4" s="4"/>
      <c r="C4" s="5" t="s">
        <v>0</v>
      </c>
      <c r="D4" s="5" t="s">
        <v>1</v>
      </c>
      <c r="E4" s="5" t="s">
        <v>2</v>
      </c>
      <c r="F4" s="5" t="s">
        <v>2</v>
      </c>
      <c r="G4" s="5"/>
      <c r="H4" s="5" t="s">
        <v>3</v>
      </c>
      <c r="I4" s="6" t="s">
        <v>4</v>
      </c>
    </row>
    <row r="5" spans="1:9" ht="15.75" x14ac:dyDescent="0.25">
      <c r="A5" s="7" t="s">
        <v>5</v>
      </c>
      <c r="B5" s="8" t="s">
        <v>6</v>
      </c>
      <c r="C5" s="7" t="s">
        <v>84</v>
      </c>
      <c r="D5" s="7" t="s">
        <v>84</v>
      </c>
      <c r="E5" s="7" t="s">
        <v>84</v>
      </c>
      <c r="F5" s="7" t="s">
        <v>7</v>
      </c>
      <c r="G5" s="7"/>
      <c r="H5" s="9" t="s">
        <v>85</v>
      </c>
      <c r="I5" s="7" t="s">
        <v>8</v>
      </c>
    </row>
    <row r="6" spans="1:9" ht="15.75" x14ac:dyDescent="0.25">
      <c r="A6" s="10"/>
      <c r="B6" s="11"/>
      <c r="C6" s="10"/>
      <c r="D6" s="10"/>
      <c r="E6" s="10"/>
      <c r="F6" s="10"/>
      <c r="G6" s="10"/>
      <c r="H6" s="12"/>
      <c r="I6" s="10"/>
    </row>
    <row r="7" spans="1:9" ht="15.75" x14ac:dyDescent="0.25">
      <c r="A7" s="10"/>
      <c r="B7" s="13" t="s">
        <v>9</v>
      </c>
      <c r="C7" s="14"/>
      <c r="D7" s="14"/>
      <c r="E7" s="14">
        <v>120319</v>
      </c>
      <c r="F7" s="14">
        <v>185542</v>
      </c>
      <c r="G7" s="10"/>
      <c r="H7" s="12"/>
      <c r="I7" s="10"/>
    </row>
    <row r="8" spans="1:9" ht="15.75" x14ac:dyDescent="0.25">
      <c r="A8" s="10"/>
      <c r="B8" s="11"/>
      <c r="C8" s="10"/>
      <c r="D8" s="10"/>
      <c r="E8" s="10"/>
      <c r="F8" s="10"/>
      <c r="G8" s="10"/>
      <c r="H8" s="12"/>
      <c r="I8" s="10"/>
    </row>
    <row r="9" spans="1:9" x14ac:dyDescent="0.25">
      <c r="A9" s="15" t="s">
        <v>10</v>
      </c>
      <c r="B9" s="16" t="s">
        <v>11</v>
      </c>
      <c r="C9" s="17">
        <v>1738000</v>
      </c>
      <c r="D9" s="17">
        <v>180000</v>
      </c>
      <c r="E9" s="17">
        <f>C9+D9</f>
        <v>1918000</v>
      </c>
      <c r="F9" s="17">
        <v>1805000</v>
      </c>
      <c r="G9" s="16"/>
      <c r="H9" s="18">
        <f t="shared" ref="H9:H14" si="0">(E9/F9)*100</f>
        <v>106.26038781163433</v>
      </c>
      <c r="I9" s="18">
        <f>(E9/E14)*100</f>
        <v>93.88154674498287</v>
      </c>
    </row>
    <row r="10" spans="1:9" x14ac:dyDescent="0.25">
      <c r="A10" s="15" t="s">
        <v>12</v>
      </c>
      <c r="B10" s="16" t="s">
        <v>13</v>
      </c>
      <c r="C10" s="17">
        <v>115000</v>
      </c>
      <c r="D10" s="17">
        <v>10000</v>
      </c>
      <c r="E10" s="17">
        <f>C10+D10</f>
        <v>125000</v>
      </c>
      <c r="F10" s="17">
        <v>143000</v>
      </c>
      <c r="G10" s="16"/>
      <c r="H10" s="18">
        <f t="shared" si="0"/>
        <v>87.412587412587413</v>
      </c>
      <c r="I10" s="18">
        <f>(E10/E14)*100</f>
        <v>6.1184532550171316</v>
      </c>
    </row>
    <row r="11" spans="1:9" x14ac:dyDescent="0.25">
      <c r="A11" s="15" t="s">
        <v>14</v>
      </c>
      <c r="B11" s="16" t="s">
        <v>15</v>
      </c>
      <c r="C11" s="17"/>
      <c r="D11" s="17"/>
      <c r="E11" s="17">
        <f>C11+D11</f>
        <v>0</v>
      </c>
      <c r="F11" s="17"/>
      <c r="G11" s="16"/>
      <c r="H11" s="16" t="e">
        <f t="shared" si="0"/>
        <v>#DIV/0!</v>
      </c>
      <c r="I11" s="16">
        <f>(E11/E14)*100</f>
        <v>0</v>
      </c>
    </row>
    <row r="12" spans="1:9" x14ac:dyDescent="0.25">
      <c r="A12" s="15" t="s">
        <v>16</v>
      </c>
      <c r="B12" s="16" t="s">
        <v>17</v>
      </c>
      <c r="C12" s="17"/>
      <c r="D12" s="17"/>
      <c r="E12" s="17">
        <f>C12+D12</f>
        <v>0</v>
      </c>
      <c r="F12" s="17"/>
      <c r="G12" s="16"/>
      <c r="H12" s="16" t="e">
        <f t="shared" si="0"/>
        <v>#DIV/0!</v>
      </c>
      <c r="I12" s="16">
        <f>(E12/E14)*100</f>
        <v>0</v>
      </c>
    </row>
    <row r="13" spans="1:9" x14ac:dyDescent="0.25">
      <c r="A13" s="15" t="s">
        <v>18</v>
      </c>
      <c r="B13" s="16" t="s">
        <v>19</v>
      </c>
      <c r="C13" s="17"/>
      <c r="D13" s="17"/>
      <c r="E13" s="17">
        <f>C13+D13</f>
        <v>0</v>
      </c>
      <c r="F13" s="17"/>
      <c r="G13" s="16"/>
      <c r="H13" s="16" t="e">
        <f t="shared" si="0"/>
        <v>#DIV/0!</v>
      </c>
      <c r="I13" s="16">
        <f>(E13/E14)*100</f>
        <v>0</v>
      </c>
    </row>
    <row r="14" spans="1:9" s="22" customFormat="1" x14ac:dyDescent="0.25">
      <c r="A14" s="19"/>
      <c r="B14" s="19" t="s">
        <v>20</v>
      </c>
      <c r="C14" s="20">
        <f>SUM(C9:C13)</f>
        <v>1853000</v>
      </c>
      <c r="D14" s="20">
        <f>SUM(D9:D13)</f>
        <v>190000</v>
      </c>
      <c r="E14" s="20">
        <f>SUM(E9:E13)</f>
        <v>2043000</v>
      </c>
      <c r="F14" s="20">
        <f>SUM(F9:F13)</f>
        <v>1948000</v>
      </c>
      <c r="G14" s="21"/>
      <c r="H14" s="31">
        <f t="shared" si="0"/>
        <v>104.87679671457906</v>
      </c>
      <c r="I14" s="21">
        <f>SUM(I9:I13)</f>
        <v>100</v>
      </c>
    </row>
    <row r="15" spans="1:9" s="22" customFormat="1" x14ac:dyDescent="0.25">
      <c r="A15" s="19"/>
      <c r="B15" s="19"/>
      <c r="C15" s="20"/>
      <c r="D15" s="20"/>
      <c r="E15" s="20"/>
      <c r="F15" s="20"/>
      <c r="G15" s="21"/>
      <c r="H15" s="18"/>
      <c r="I15" s="21"/>
    </row>
    <row r="16" spans="1:9" s="26" customFormat="1" ht="15.75" x14ac:dyDescent="0.25">
      <c r="A16" s="23" t="s">
        <v>5</v>
      </c>
      <c r="B16" s="24" t="s">
        <v>21</v>
      </c>
      <c r="C16" s="23" t="s">
        <v>0</v>
      </c>
      <c r="D16" s="23" t="s">
        <v>22</v>
      </c>
      <c r="E16" s="23" t="s">
        <v>2</v>
      </c>
      <c r="F16" s="23" t="s">
        <v>2</v>
      </c>
      <c r="G16" s="23"/>
      <c r="H16" s="23" t="s">
        <v>3</v>
      </c>
      <c r="I16" s="25" t="s">
        <v>4</v>
      </c>
    </row>
    <row r="17" spans="1:9" ht="15.75" x14ac:dyDescent="0.25">
      <c r="A17" s="23"/>
      <c r="B17" s="24"/>
      <c r="C17" s="23" t="s">
        <v>84</v>
      </c>
      <c r="D17" s="23" t="s">
        <v>84</v>
      </c>
      <c r="E17" s="23" t="s">
        <v>84</v>
      </c>
      <c r="F17" s="23" t="s">
        <v>7</v>
      </c>
      <c r="G17" s="23"/>
      <c r="H17" s="25" t="s">
        <v>85</v>
      </c>
      <c r="I17" s="27" t="s">
        <v>8</v>
      </c>
    </row>
    <row r="18" spans="1:9" x14ac:dyDescent="0.25">
      <c r="A18" s="28"/>
      <c r="B18" s="29"/>
      <c r="C18" s="30"/>
      <c r="D18" s="30"/>
      <c r="E18" s="30"/>
      <c r="F18" s="30"/>
      <c r="G18" s="30"/>
      <c r="H18" s="30"/>
      <c r="I18" s="30"/>
    </row>
    <row r="19" spans="1:9" s="22" customFormat="1" x14ac:dyDescent="0.25">
      <c r="A19" s="19" t="s">
        <v>23</v>
      </c>
      <c r="B19" s="19" t="s">
        <v>24</v>
      </c>
      <c r="C19" s="20">
        <f>SUM(C20:C22)</f>
        <v>375000</v>
      </c>
      <c r="D19" s="20">
        <f>SUM(D20:D22)</f>
        <v>22600</v>
      </c>
      <c r="E19" s="20">
        <f>SUM(E20:E22)</f>
        <v>397600</v>
      </c>
      <c r="F19" s="20">
        <f>SUM(F20:F22)</f>
        <v>397600</v>
      </c>
      <c r="G19" s="21"/>
      <c r="H19" s="31">
        <f t="shared" ref="H19:H31" si="1">(E19/F19)*100</f>
        <v>100</v>
      </c>
      <c r="I19" s="31">
        <f>(E19/E14)*100</f>
        <v>19.461576113558493</v>
      </c>
    </row>
    <row r="20" spans="1:9" x14ac:dyDescent="0.25">
      <c r="A20" s="15" t="s">
        <v>10</v>
      </c>
      <c r="B20" s="16" t="s">
        <v>25</v>
      </c>
      <c r="C20" s="17">
        <v>340000</v>
      </c>
      <c r="D20" s="17"/>
      <c r="E20" s="17">
        <f t="shared" ref="E20:E31" si="2">C20+D20</f>
        <v>340000</v>
      </c>
      <c r="F20" s="17">
        <v>340000</v>
      </c>
      <c r="G20" s="16"/>
      <c r="H20" s="18">
        <f t="shared" si="1"/>
        <v>100</v>
      </c>
      <c r="I20" s="18">
        <f>(E20/E62)*100</f>
        <v>15.726179463459761</v>
      </c>
    </row>
    <row r="21" spans="1:9" x14ac:dyDescent="0.25">
      <c r="A21" s="15" t="s">
        <v>12</v>
      </c>
      <c r="B21" s="16" t="s">
        <v>26</v>
      </c>
      <c r="C21" s="17">
        <v>35000</v>
      </c>
      <c r="D21" s="17"/>
      <c r="E21" s="17">
        <f t="shared" si="2"/>
        <v>35000</v>
      </c>
      <c r="F21" s="17">
        <v>35000</v>
      </c>
      <c r="G21" s="16"/>
      <c r="H21" s="18">
        <f t="shared" si="1"/>
        <v>100</v>
      </c>
      <c r="I21" s="18">
        <f>(E21/E62)*100</f>
        <v>1.6188714153561516</v>
      </c>
    </row>
    <row r="22" spans="1:9" x14ac:dyDescent="0.25">
      <c r="A22" s="15" t="s">
        <v>14</v>
      </c>
      <c r="B22" s="16" t="s">
        <v>86</v>
      </c>
      <c r="C22" s="17"/>
      <c r="D22" s="17">
        <v>22600</v>
      </c>
      <c r="E22" s="17">
        <f t="shared" si="2"/>
        <v>22600</v>
      </c>
      <c r="F22" s="17">
        <v>22600</v>
      </c>
      <c r="G22" s="16"/>
      <c r="H22" s="37">
        <f t="shared" si="1"/>
        <v>100</v>
      </c>
      <c r="I22" s="18">
        <f>(E22/E62)*100</f>
        <v>1.0453283996299723</v>
      </c>
    </row>
    <row r="23" spans="1:9" s="22" customFormat="1" x14ac:dyDescent="0.25">
      <c r="A23" s="19" t="s">
        <v>27</v>
      </c>
      <c r="B23" s="19" t="s">
        <v>28</v>
      </c>
      <c r="C23" s="20">
        <f>SUM(C24:C31)</f>
        <v>456400</v>
      </c>
      <c r="D23" s="20">
        <f>SUM(D24:D31)</f>
        <v>95000</v>
      </c>
      <c r="E23" s="20">
        <f t="shared" si="2"/>
        <v>551400</v>
      </c>
      <c r="F23" s="20">
        <f>SUM(F24:F31)</f>
        <v>406400</v>
      </c>
      <c r="G23" s="21"/>
      <c r="H23" s="31">
        <f t="shared" si="1"/>
        <v>135.6791338582677</v>
      </c>
      <c r="I23" s="31">
        <f>(E23/E62)*100</f>
        <v>25.504162812210918</v>
      </c>
    </row>
    <row r="24" spans="1:9" x14ac:dyDescent="0.25">
      <c r="A24" s="15" t="s">
        <v>10</v>
      </c>
      <c r="B24" s="16" t="s">
        <v>29</v>
      </c>
      <c r="C24" s="17">
        <v>6400</v>
      </c>
      <c r="D24" s="17"/>
      <c r="E24" s="17">
        <f t="shared" si="2"/>
        <v>6400</v>
      </c>
      <c r="F24" s="17">
        <v>6400</v>
      </c>
      <c r="G24" s="16"/>
      <c r="H24" s="18">
        <f t="shared" si="1"/>
        <v>100</v>
      </c>
      <c r="I24" s="18">
        <f>(E24/E62)*100</f>
        <v>0.29602220166512488</v>
      </c>
    </row>
    <row r="25" spans="1:9" x14ac:dyDescent="0.25">
      <c r="A25" s="15" t="s">
        <v>12</v>
      </c>
      <c r="B25" s="16" t="s">
        <v>30</v>
      </c>
      <c r="C25" s="17">
        <v>5000</v>
      </c>
      <c r="D25" s="17"/>
      <c r="E25" s="17">
        <f t="shared" si="2"/>
        <v>5000</v>
      </c>
      <c r="F25" s="17">
        <v>5000</v>
      </c>
      <c r="G25" s="16"/>
      <c r="H25" s="16">
        <f t="shared" si="1"/>
        <v>100</v>
      </c>
      <c r="I25" s="18">
        <f>(E25/E62)*100</f>
        <v>0.23126734505087881</v>
      </c>
    </row>
    <row r="26" spans="1:9" x14ac:dyDescent="0.25">
      <c r="A26" s="15" t="s">
        <v>14</v>
      </c>
      <c r="B26" s="16" t="s">
        <v>31</v>
      </c>
      <c r="C26" s="17">
        <v>380000</v>
      </c>
      <c r="D26" s="17">
        <v>75000</v>
      </c>
      <c r="E26" s="17">
        <f t="shared" si="2"/>
        <v>455000</v>
      </c>
      <c r="F26" s="17">
        <v>320000</v>
      </c>
      <c r="G26" s="16"/>
      <c r="H26" s="18">
        <f t="shared" si="1"/>
        <v>142.1875</v>
      </c>
      <c r="I26" s="18">
        <f>(E26/E62)*100</f>
        <v>21.045328399629973</v>
      </c>
    </row>
    <row r="27" spans="1:9" x14ac:dyDescent="0.25">
      <c r="A27" s="15" t="s">
        <v>16</v>
      </c>
      <c r="B27" s="16" t="s">
        <v>32</v>
      </c>
      <c r="C27" s="17">
        <v>10000</v>
      </c>
      <c r="D27" s="17">
        <v>5000</v>
      </c>
      <c r="E27" s="17">
        <f t="shared" si="2"/>
        <v>15000</v>
      </c>
      <c r="F27" s="17">
        <v>10000</v>
      </c>
      <c r="G27" s="16"/>
      <c r="H27" s="18">
        <f t="shared" si="1"/>
        <v>150</v>
      </c>
      <c r="I27" s="18">
        <f>(E27/E62)*100</f>
        <v>0.69380203515263639</v>
      </c>
    </row>
    <row r="28" spans="1:9" x14ac:dyDescent="0.25">
      <c r="A28" s="15" t="s">
        <v>18</v>
      </c>
      <c r="B28" s="16" t="s">
        <v>33</v>
      </c>
      <c r="C28" s="17">
        <v>5000</v>
      </c>
      <c r="D28" s="17"/>
      <c r="E28" s="17">
        <f t="shared" si="2"/>
        <v>5000</v>
      </c>
      <c r="F28" s="17">
        <v>5000</v>
      </c>
      <c r="G28" s="16"/>
      <c r="H28" s="18">
        <f t="shared" si="1"/>
        <v>100</v>
      </c>
      <c r="I28" s="18">
        <f>(E28/E62)*100</f>
        <v>0.23126734505087881</v>
      </c>
    </row>
    <row r="29" spans="1:9" x14ac:dyDescent="0.25">
      <c r="A29" s="15" t="s">
        <v>34</v>
      </c>
      <c r="B29" s="16" t="s">
        <v>89</v>
      </c>
      <c r="C29" s="17">
        <v>40000</v>
      </c>
      <c r="D29" s="17">
        <v>10000</v>
      </c>
      <c r="E29" s="17">
        <f t="shared" si="2"/>
        <v>50000</v>
      </c>
      <c r="F29" s="17">
        <v>40000</v>
      </c>
      <c r="G29" s="16"/>
      <c r="H29" s="18">
        <f t="shared" si="1"/>
        <v>125</v>
      </c>
      <c r="I29" s="18">
        <f>(E29/E62)*100</f>
        <v>2.3126734505087883</v>
      </c>
    </row>
    <row r="30" spans="1:9" x14ac:dyDescent="0.25">
      <c r="A30" s="15" t="s">
        <v>35</v>
      </c>
      <c r="B30" s="16" t="s">
        <v>36</v>
      </c>
      <c r="C30" s="17">
        <v>10000</v>
      </c>
      <c r="D30" s="36">
        <v>5000</v>
      </c>
      <c r="E30" s="17">
        <f t="shared" si="2"/>
        <v>15000</v>
      </c>
      <c r="F30" s="17">
        <v>20000</v>
      </c>
      <c r="G30" s="16"/>
      <c r="H30" s="18">
        <f t="shared" si="1"/>
        <v>75</v>
      </c>
      <c r="I30" s="18">
        <f>(E30/E62)*100</f>
        <v>0.69380203515263639</v>
      </c>
    </row>
    <row r="31" spans="1:9" x14ac:dyDescent="0.25">
      <c r="A31" s="15" t="s">
        <v>37</v>
      </c>
      <c r="B31" s="16" t="s">
        <v>38</v>
      </c>
      <c r="C31" s="17"/>
      <c r="D31" s="17"/>
      <c r="E31" s="17">
        <f t="shared" si="2"/>
        <v>0</v>
      </c>
      <c r="F31" s="17"/>
      <c r="G31" s="16"/>
      <c r="H31" s="16" t="e">
        <f t="shared" si="1"/>
        <v>#DIV/0!</v>
      </c>
      <c r="I31" s="16">
        <f>(E31/E62)*100</f>
        <v>0</v>
      </c>
    </row>
    <row r="32" spans="1:9" x14ac:dyDescent="0.25">
      <c r="A32" s="15"/>
      <c r="B32" s="16"/>
      <c r="C32" s="17"/>
      <c r="D32" s="17"/>
      <c r="E32" s="17"/>
      <c r="F32" s="17"/>
      <c r="G32" s="16"/>
      <c r="H32" s="16"/>
      <c r="I32" s="16"/>
    </row>
    <row r="33" spans="1:9" s="22" customFormat="1" x14ac:dyDescent="0.25">
      <c r="A33" s="19" t="s">
        <v>39</v>
      </c>
      <c r="B33" s="19" t="s">
        <v>40</v>
      </c>
      <c r="C33" s="20">
        <f>SUM(C35:C42)</f>
        <v>285000</v>
      </c>
      <c r="D33" s="20">
        <f>SUM(D35:D42)</f>
        <v>15000</v>
      </c>
      <c r="E33" s="20">
        <f>SUM(E35:E42)</f>
        <v>300000</v>
      </c>
      <c r="F33" s="20">
        <f>SUM(F35:F42)</f>
        <v>228000</v>
      </c>
      <c r="G33" s="21"/>
      <c r="H33" s="31">
        <f t="shared" ref="H33:H62" si="3">(E33/F33)*100</f>
        <v>131.57894736842107</v>
      </c>
      <c r="I33" s="31">
        <f>(E33/E62)*100</f>
        <v>13.876040703052727</v>
      </c>
    </row>
    <row r="34" spans="1:9" x14ac:dyDescent="0.25">
      <c r="A34" s="15" t="s">
        <v>10</v>
      </c>
      <c r="B34" s="19" t="s">
        <v>41</v>
      </c>
      <c r="C34" s="17"/>
      <c r="D34" s="17"/>
      <c r="E34" s="17"/>
      <c r="F34" s="17"/>
      <c r="G34" s="16"/>
      <c r="H34" s="16" t="e">
        <f t="shared" si="3"/>
        <v>#DIV/0!</v>
      </c>
      <c r="I34" s="16"/>
    </row>
    <row r="35" spans="1:9" x14ac:dyDescent="0.25">
      <c r="A35" s="15" t="s">
        <v>42</v>
      </c>
      <c r="B35" s="16" t="s">
        <v>43</v>
      </c>
      <c r="C35" s="17">
        <v>110000</v>
      </c>
      <c r="D35" s="17"/>
      <c r="E35" s="17">
        <f>C35+D35</f>
        <v>110000</v>
      </c>
      <c r="F35" s="17">
        <v>65000</v>
      </c>
      <c r="G35" s="16"/>
      <c r="H35" s="18">
        <f t="shared" si="3"/>
        <v>169.23076923076923</v>
      </c>
      <c r="I35" s="18">
        <f>(E35/E62)*100</f>
        <v>5.0878815911193334</v>
      </c>
    </row>
    <row r="36" spans="1:9" x14ac:dyDescent="0.25">
      <c r="A36" s="15" t="s">
        <v>44</v>
      </c>
      <c r="B36" s="16" t="s">
        <v>45</v>
      </c>
      <c r="C36" s="17">
        <v>70000</v>
      </c>
      <c r="D36" s="17">
        <v>5000</v>
      </c>
      <c r="E36" s="17">
        <f>C36+D36</f>
        <v>75000</v>
      </c>
      <c r="F36" s="17">
        <v>12000</v>
      </c>
      <c r="G36" s="16"/>
      <c r="H36" s="18">
        <f t="shared" si="3"/>
        <v>625</v>
      </c>
      <c r="I36" s="18">
        <f>(E36/E62)*100</f>
        <v>3.4690101757631817</v>
      </c>
    </row>
    <row r="37" spans="1:9" x14ac:dyDescent="0.25">
      <c r="A37" s="15" t="s">
        <v>12</v>
      </c>
      <c r="B37" s="19" t="s">
        <v>46</v>
      </c>
      <c r="C37" s="17"/>
      <c r="D37" s="17"/>
      <c r="E37" s="17"/>
      <c r="F37" s="17"/>
      <c r="G37" s="16"/>
      <c r="H37" s="16" t="e">
        <f t="shared" si="3"/>
        <v>#DIV/0!</v>
      </c>
      <c r="I37" s="16"/>
    </row>
    <row r="38" spans="1:9" x14ac:dyDescent="0.25">
      <c r="A38" s="15" t="s">
        <v>47</v>
      </c>
      <c r="B38" s="16" t="s">
        <v>48</v>
      </c>
      <c r="C38" s="17"/>
      <c r="D38" s="17"/>
      <c r="E38" s="17">
        <f>C38+D38</f>
        <v>0</v>
      </c>
      <c r="F38" s="17">
        <v>35000</v>
      </c>
      <c r="G38" s="16"/>
      <c r="H38" s="16">
        <f t="shared" si="3"/>
        <v>0</v>
      </c>
      <c r="I38" s="16">
        <f>(E38/E62)*100</f>
        <v>0</v>
      </c>
    </row>
    <row r="39" spans="1:9" x14ac:dyDescent="0.25">
      <c r="A39" s="15" t="s">
        <v>49</v>
      </c>
      <c r="B39" s="16" t="s">
        <v>50</v>
      </c>
      <c r="C39" s="17">
        <v>10000</v>
      </c>
      <c r="D39" s="17"/>
      <c r="E39" s="17">
        <f>C39+D39</f>
        <v>10000</v>
      </c>
      <c r="F39" s="17">
        <v>15000</v>
      </c>
      <c r="G39" s="16"/>
      <c r="H39" s="18">
        <f t="shared" si="3"/>
        <v>66.666666666666657</v>
      </c>
      <c r="I39" s="18">
        <f>(E39/E62)*100</f>
        <v>0.46253469010175763</v>
      </c>
    </row>
    <row r="40" spans="1:9" x14ac:dyDescent="0.25">
      <c r="A40" s="15" t="s">
        <v>51</v>
      </c>
      <c r="B40" s="16" t="s">
        <v>52</v>
      </c>
      <c r="C40" s="17">
        <v>20000</v>
      </c>
      <c r="D40" s="17">
        <v>5000</v>
      </c>
      <c r="E40" s="17">
        <f>C40+D40</f>
        <v>25000</v>
      </c>
      <c r="F40" s="17">
        <v>76000</v>
      </c>
      <c r="G40" s="16"/>
      <c r="H40" s="18">
        <f t="shared" si="3"/>
        <v>32.894736842105267</v>
      </c>
      <c r="I40" s="18">
        <f>(E40/E62)*100</f>
        <v>1.1563367252543941</v>
      </c>
    </row>
    <row r="41" spans="1:9" x14ac:dyDescent="0.25">
      <c r="A41" s="15" t="s">
        <v>53</v>
      </c>
      <c r="B41" s="16" t="s">
        <v>87</v>
      </c>
      <c r="C41" s="17">
        <v>5000</v>
      </c>
      <c r="D41" s="17"/>
      <c r="E41" s="17">
        <f>C41+D41</f>
        <v>5000</v>
      </c>
      <c r="F41" s="17"/>
      <c r="G41" s="16"/>
      <c r="H41" s="16" t="e">
        <f t="shared" si="3"/>
        <v>#DIV/0!</v>
      </c>
      <c r="I41" s="18">
        <f>(E41/E62)*100</f>
        <v>0.23126734505087881</v>
      </c>
    </row>
    <row r="42" spans="1:9" x14ac:dyDescent="0.25">
      <c r="A42" s="15" t="s">
        <v>54</v>
      </c>
      <c r="B42" s="16" t="s">
        <v>55</v>
      </c>
      <c r="C42" s="17">
        <v>70000</v>
      </c>
      <c r="D42" s="17">
        <v>5000</v>
      </c>
      <c r="E42" s="17">
        <f>C42+D42</f>
        <v>75000</v>
      </c>
      <c r="F42" s="17">
        <v>25000</v>
      </c>
      <c r="G42" s="16"/>
      <c r="H42" s="18">
        <f t="shared" si="3"/>
        <v>300</v>
      </c>
      <c r="I42" s="18">
        <f>(E42/E62)*100</f>
        <v>3.4690101757631817</v>
      </c>
    </row>
    <row r="43" spans="1:9" s="22" customFormat="1" x14ac:dyDescent="0.25">
      <c r="A43" s="19" t="s">
        <v>56</v>
      </c>
      <c r="B43" s="32" t="s">
        <v>57</v>
      </c>
      <c r="C43" s="20">
        <f>SUM(C44:C45)</f>
        <v>30000</v>
      </c>
      <c r="D43" s="20">
        <f>SUM(D44:D45)</f>
        <v>0</v>
      </c>
      <c r="E43" s="20">
        <f>SUM(E44:E45)</f>
        <v>30000</v>
      </c>
      <c r="F43" s="20">
        <f>SUM(F44:F45)</f>
        <v>20000</v>
      </c>
      <c r="G43" s="21"/>
      <c r="H43" s="31">
        <f t="shared" si="3"/>
        <v>150</v>
      </c>
      <c r="I43" s="31">
        <f>(E43/E62)*100</f>
        <v>1.3876040703052728</v>
      </c>
    </row>
    <row r="44" spans="1:9" x14ac:dyDescent="0.25">
      <c r="A44" s="15" t="s">
        <v>10</v>
      </c>
      <c r="B44" s="16" t="s">
        <v>58</v>
      </c>
      <c r="C44" s="17">
        <v>20000</v>
      </c>
      <c r="D44" s="17"/>
      <c r="E44" s="17">
        <f>C44+D44</f>
        <v>20000</v>
      </c>
      <c r="F44" s="17">
        <v>20000</v>
      </c>
      <c r="G44" s="16"/>
      <c r="H44" s="18">
        <f t="shared" si="3"/>
        <v>100</v>
      </c>
      <c r="I44" s="18">
        <f>(E44/E62)*100</f>
        <v>0.92506938020351526</v>
      </c>
    </row>
    <row r="45" spans="1:9" x14ac:dyDescent="0.25">
      <c r="A45" s="15" t="s">
        <v>12</v>
      </c>
      <c r="B45" s="16" t="s">
        <v>59</v>
      </c>
      <c r="C45" s="17">
        <v>10000</v>
      </c>
      <c r="D45" s="17"/>
      <c r="E45" s="17">
        <f>C45+D45</f>
        <v>10000</v>
      </c>
      <c r="F45" s="17"/>
      <c r="G45" s="16"/>
      <c r="H45" s="16" t="e">
        <f t="shared" si="3"/>
        <v>#DIV/0!</v>
      </c>
      <c r="I45" s="18">
        <f>(E45/E62)*100</f>
        <v>0.46253469010175763</v>
      </c>
    </row>
    <row r="46" spans="1:9" s="22" customFormat="1" x14ac:dyDescent="0.25">
      <c r="A46" s="19" t="s">
        <v>60</v>
      </c>
      <c r="B46" s="19" t="s">
        <v>61</v>
      </c>
      <c r="C46" s="20">
        <f>SUM(C47:C49)</f>
        <v>29000</v>
      </c>
      <c r="D46" s="20">
        <f>SUM(D47:D49)</f>
        <v>0</v>
      </c>
      <c r="E46" s="20">
        <f>SUM(E47:E49)</f>
        <v>29000</v>
      </c>
      <c r="F46" s="20">
        <v>48000</v>
      </c>
      <c r="G46" s="21"/>
      <c r="H46" s="31">
        <f t="shared" si="3"/>
        <v>60.416666666666664</v>
      </c>
      <c r="I46" s="31">
        <f>(E46/E62)*100</f>
        <v>1.3413506012950971</v>
      </c>
    </row>
    <row r="47" spans="1:9" x14ac:dyDescent="0.25">
      <c r="A47" s="15" t="s">
        <v>10</v>
      </c>
      <c r="B47" s="16" t="s">
        <v>62</v>
      </c>
      <c r="C47" s="17">
        <v>25000</v>
      </c>
      <c r="D47" s="17"/>
      <c r="E47" s="17">
        <f>C47+D47</f>
        <v>25000</v>
      </c>
      <c r="F47" s="17">
        <v>21000</v>
      </c>
      <c r="G47" s="16"/>
      <c r="H47" s="18">
        <f t="shared" si="3"/>
        <v>119.04761904761905</v>
      </c>
      <c r="I47" s="18">
        <f>(E47/E62)*100</f>
        <v>1.1563367252543941</v>
      </c>
    </row>
    <row r="48" spans="1:9" x14ac:dyDescent="0.25">
      <c r="A48" s="15" t="s">
        <v>12</v>
      </c>
      <c r="B48" s="16" t="s">
        <v>88</v>
      </c>
      <c r="C48" s="17">
        <v>2000</v>
      </c>
      <c r="D48" s="17"/>
      <c r="E48" s="17">
        <f>C48+D48</f>
        <v>2000</v>
      </c>
      <c r="F48" s="17">
        <v>25000</v>
      </c>
      <c r="G48" s="16"/>
      <c r="H48" s="18">
        <f t="shared" si="3"/>
        <v>8</v>
      </c>
      <c r="I48" s="18">
        <f>(E48/E62)*100</f>
        <v>9.2506938020351537E-2</v>
      </c>
    </row>
    <row r="49" spans="1:9" x14ac:dyDescent="0.25">
      <c r="A49" s="15" t="s">
        <v>14</v>
      </c>
      <c r="B49" s="16" t="s">
        <v>63</v>
      </c>
      <c r="C49" s="17">
        <v>2000</v>
      </c>
      <c r="D49" s="17"/>
      <c r="E49" s="17">
        <f>C49+D49</f>
        <v>2000</v>
      </c>
      <c r="F49" s="17">
        <v>2000</v>
      </c>
      <c r="G49" s="16"/>
      <c r="H49" s="18">
        <f t="shared" si="3"/>
        <v>100</v>
      </c>
      <c r="I49" s="18">
        <f>(E49/E62)*100</f>
        <v>9.2506938020351537E-2</v>
      </c>
    </row>
    <row r="50" spans="1:9" s="22" customFormat="1" x14ac:dyDescent="0.25">
      <c r="A50" s="19" t="s">
        <v>64</v>
      </c>
      <c r="B50" s="19" t="s">
        <v>65</v>
      </c>
      <c r="C50" s="20">
        <f>SUM(C51:C56)</f>
        <v>65000</v>
      </c>
      <c r="D50" s="20">
        <f>SUM(D51:D56)</f>
        <v>5000</v>
      </c>
      <c r="E50" s="20">
        <f>SUM(E51:E56)</f>
        <v>70000</v>
      </c>
      <c r="F50" s="20">
        <f>SUM(F51:F56)</f>
        <v>60000</v>
      </c>
      <c r="G50" s="21"/>
      <c r="H50" s="31">
        <f t="shared" si="3"/>
        <v>116.66666666666667</v>
      </c>
      <c r="I50" s="31">
        <f>(E50/E62)*100</f>
        <v>3.2377428307123033</v>
      </c>
    </row>
    <row r="51" spans="1:9" x14ac:dyDescent="0.25">
      <c r="A51" s="15" t="s">
        <v>10</v>
      </c>
      <c r="B51" s="16" t="s">
        <v>66</v>
      </c>
      <c r="C51" s="17">
        <v>30000</v>
      </c>
      <c r="D51" s="17"/>
      <c r="E51" s="17">
        <f t="shared" ref="E51:E56" si="4">C51+D51</f>
        <v>30000</v>
      </c>
      <c r="F51" s="17">
        <v>20000</v>
      </c>
      <c r="G51" s="16"/>
      <c r="H51" s="16">
        <f t="shared" si="3"/>
        <v>150</v>
      </c>
      <c r="I51" s="18">
        <f>(E51/E62)*100</f>
        <v>1.3876040703052728</v>
      </c>
    </row>
    <row r="52" spans="1:9" x14ac:dyDescent="0.25">
      <c r="A52" s="15" t="s">
        <v>12</v>
      </c>
      <c r="B52" s="16" t="s">
        <v>67</v>
      </c>
      <c r="C52" s="17"/>
      <c r="D52" s="17"/>
      <c r="E52" s="17">
        <f t="shared" si="4"/>
        <v>0</v>
      </c>
      <c r="F52" s="17"/>
      <c r="G52" s="16"/>
      <c r="H52" s="16" t="e">
        <f t="shared" si="3"/>
        <v>#DIV/0!</v>
      </c>
      <c r="I52" s="16">
        <f>(E52/E62)*100</f>
        <v>0</v>
      </c>
    </row>
    <row r="53" spans="1:9" x14ac:dyDescent="0.25">
      <c r="A53" s="15" t="s">
        <v>14</v>
      </c>
      <c r="B53" s="16" t="s">
        <v>68</v>
      </c>
      <c r="C53" s="17"/>
      <c r="D53" s="17"/>
      <c r="E53" s="17">
        <f t="shared" si="4"/>
        <v>0</v>
      </c>
      <c r="F53" s="17"/>
      <c r="G53" s="16"/>
      <c r="H53" s="16" t="e">
        <f t="shared" si="3"/>
        <v>#DIV/0!</v>
      </c>
      <c r="I53" s="16">
        <f>(E53/E62)*100</f>
        <v>0</v>
      </c>
    </row>
    <row r="54" spans="1:9" x14ac:dyDescent="0.25">
      <c r="A54" s="15" t="s">
        <v>16</v>
      </c>
      <c r="B54" s="16" t="s">
        <v>69</v>
      </c>
      <c r="C54" s="17"/>
      <c r="D54" s="17"/>
      <c r="E54" s="17">
        <f t="shared" si="4"/>
        <v>0</v>
      </c>
      <c r="F54" s="17"/>
      <c r="G54" s="16"/>
      <c r="H54" s="16" t="e">
        <f t="shared" si="3"/>
        <v>#DIV/0!</v>
      </c>
      <c r="I54" s="16">
        <f>(E54/E62)*100</f>
        <v>0</v>
      </c>
    </row>
    <row r="55" spans="1:9" x14ac:dyDescent="0.25">
      <c r="A55" s="15" t="s">
        <v>18</v>
      </c>
      <c r="B55" s="16" t="s">
        <v>70</v>
      </c>
      <c r="C55" s="17"/>
      <c r="D55" s="17"/>
      <c r="E55" s="17">
        <f t="shared" si="4"/>
        <v>0</v>
      </c>
      <c r="F55" s="17"/>
      <c r="G55" s="16"/>
      <c r="H55" s="16" t="e">
        <f t="shared" si="3"/>
        <v>#DIV/0!</v>
      </c>
      <c r="I55" s="16">
        <f>(E55/E62)*100</f>
        <v>0</v>
      </c>
    </row>
    <row r="56" spans="1:9" x14ac:dyDescent="0.25">
      <c r="A56" s="15" t="s">
        <v>71</v>
      </c>
      <c r="B56" s="16" t="s">
        <v>72</v>
      </c>
      <c r="C56" s="17">
        <v>35000</v>
      </c>
      <c r="D56" s="17">
        <v>5000</v>
      </c>
      <c r="E56" s="17">
        <f t="shared" si="4"/>
        <v>40000</v>
      </c>
      <c r="F56" s="17">
        <v>40000</v>
      </c>
      <c r="G56" s="16"/>
      <c r="H56" s="18">
        <f t="shared" si="3"/>
        <v>100</v>
      </c>
      <c r="I56" s="18">
        <f>(E56/E62)*100</f>
        <v>1.8501387604070305</v>
      </c>
    </row>
    <row r="57" spans="1:9" s="22" customFormat="1" x14ac:dyDescent="0.25">
      <c r="A57" s="19" t="s">
        <v>73</v>
      </c>
      <c r="B57" s="19" t="s">
        <v>74</v>
      </c>
      <c r="C57" s="20">
        <f>SUM(C58:C59)</f>
        <v>56000</v>
      </c>
      <c r="D57" s="20">
        <f>SUM(D58:D59)</f>
        <v>28000</v>
      </c>
      <c r="E57" s="20">
        <f>SUM(E58:E59)</f>
        <v>84000</v>
      </c>
      <c r="F57" s="20">
        <f>SUM(F58:F59)</f>
        <v>0</v>
      </c>
      <c r="G57" s="21"/>
      <c r="H57" s="21" t="e">
        <f t="shared" si="3"/>
        <v>#DIV/0!</v>
      </c>
      <c r="I57" s="21">
        <f>(E57/E62)*100</f>
        <v>3.8852913968547642</v>
      </c>
    </row>
    <row r="58" spans="1:9" x14ac:dyDescent="0.25">
      <c r="A58" s="15" t="s">
        <v>10</v>
      </c>
      <c r="B58" s="16" t="s">
        <v>90</v>
      </c>
      <c r="C58" s="17">
        <v>56000</v>
      </c>
      <c r="D58" s="17">
        <v>28000</v>
      </c>
      <c r="E58" s="17">
        <f>C58+D58</f>
        <v>84000</v>
      </c>
      <c r="F58" s="17"/>
      <c r="G58" s="16"/>
      <c r="H58" s="16" t="e">
        <f t="shared" si="3"/>
        <v>#DIV/0!</v>
      </c>
      <c r="I58" s="16">
        <f>(E58/E62)*100</f>
        <v>3.8852913968547642</v>
      </c>
    </row>
    <row r="59" spans="1:9" x14ac:dyDescent="0.25">
      <c r="A59" s="15" t="s">
        <v>12</v>
      </c>
      <c r="B59" s="16" t="s">
        <v>75</v>
      </c>
      <c r="C59" s="17"/>
      <c r="D59" s="17"/>
      <c r="E59" s="17">
        <f>C59+D59</f>
        <v>0</v>
      </c>
      <c r="F59" s="17"/>
      <c r="G59" s="16"/>
      <c r="H59" s="16" t="e">
        <f t="shared" si="3"/>
        <v>#DIV/0!</v>
      </c>
      <c r="I59" s="16">
        <f>(E59/E62)*100</f>
        <v>0</v>
      </c>
    </row>
    <row r="60" spans="1:9" s="22" customFormat="1" x14ac:dyDescent="0.25">
      <c r="A60" s="19" t="s">
        <v>76</v>
      </c>
      <c r="B60" s="32" t="s">
        <v>77</v>
      </c>
      <c r="C60" s="20">
        <v>646000</v>
      </c>
      <c r="D60" s="20">
        <v>54000</v>
      </c>
      <c r="E60" s="20">
        <f>C60+D60</f>
        <v>700000</v>
      </c>
      <c r="F60" s="20">
        <v>700000</v>
      </c>
      <c r="G60" s="21"/>
      <c r="H60" s="31">
        <f t="shared" si="3"/>
        <v>100</v>
      </c>
      <c r="I60" s="31">
        <f>(E60/E62)*100</f>
        <v>32.377428307123033</v>
      </c>
    </row>
    <row r="61" spans="1:9" x14ac:dyDescent="0.25">
      <c r="A61" s="19" t="s">
        <v>78</v>
      </c>
      <c r="B61" s="32" t="s">
        <v>79</v>
      </c>
      <c r="C61" s="20"/>
      <c r="D61" s="20"/>
      <c r="E61" s="20">
        <f>C61+D61</f>
        <v>0</v>
      </c>
      <c r="F61" s="20"/>
      <c r="G61" s="21"/>
      <c r="H61" s="16" t="e">
        <f t="shared" si="3"/>
        <v>#DIV/0!</v>
      </c>
      <c r="I61" s="21">
        <f>(E61/E62)*100</f>
        <v>0</v>
      </c>
    </row>
    <row r="62" spans="1:9" ht="15.75" x14ac:dyDescent="0.25">
      <c r="A62" s="19"/>
      <c r="B62" s="33" t="s">
        <v>80</v>
      </c>
      <c r="C62" s="20">
        <f>C19+C23+C33+C43+C46+C50+C57+C60+C61</f>
        <v>1942400</v>
      </c>
      <c r="D62" s="20">
        <f>D19+D23+D33+D43+D46+D50+D57+D60+D61</f>
        <v>219600</v>
      </c>
      <c r="E62" s="20">
        <f>E19+E23+E33+E43+E46+E50+E57+E60+E61</f>
        <v>2162000</v>
      </c>
      <c r="F62" s="20">
        <f>F19+F23+F33+F43+F46+F50+F57+F60+F61</f>
        <v>1860000</v>
      </c>
      <c r="G62" s="21"/>
      <c r="H62" s="31">
        <f t="shared" si="3"/>
        <v>116.23655913978494</v>
      </c>
      <c r="I62" s="31">
        <f>I19+I23+I33+I43+I46+I50+I57+I60+I61</f>
        <v>101.0711968351126</v>
      </c>
    </row>
    <row r="63" spans="1:9" x14ac:dyDescent="0.25">
      <c r="A63" s="15"/>
      <c r="B63" s="21" t="s">
        <v>81</v>
      </c>
      <c r="C63" s="17"/>
      <c r="D63" s="17"/>
      <c r="E63" s="17"/>
      <c r="F63" s="17"/>
      <c r="G63" s="16"/>
      <c r="H63" s="18"/>
      <c r="I63" s="16"/>
    </row>
    <row r="64" spans="1:9" x14ac:dyDescent="0.25">
      <c r="A64" s="15"/>
      <c r="B64" s="34" t="s">
        <v>82</v>
      </c>
      <c r="C64" s="17"/>
      <c r="D64" s="17"/>
      <c r="E64" s="17"/>
      <c r="F64" s="17"/>
      <c r="G64" s="16"/>
      <c r="H64" s="16"/>
      <c r="I64" s="16"/>
    </row>
  </sheetData>
  <pageMargins left="0.25" right="0.25" top="0.75" bottom="0.75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TZ Podgora</cp:lastModifiedBy>
  <cp:revision>6</cp:revision>
  <cp:lastPrinted>2017-03-27T07:38:24Z</cp:lastPrinted>
  <dcterms:created xsi:type="dcterms:W3CDTF">2012-09-14T06:42:57Z</dcterms:created>
  <dcterms:modified xsi:type="dcterms:W3CDTF">2017-04-06T06:32:16Z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